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Y240" i="1" l="1"/>
  <c r="AA239" i="1"/>
  <c r="AA247" i="1"/>
  <c r="M99" i="1"/>
  <c r="K243" i="1"/>
  <c r="M243" i="1" l="1"/>
  <c r="T25" i="1"/>
  <c r="U25" i="1"/>
  <c r="V25" i="1"/>
  <c r="W25" i="1"/>
  <c r="X25" i="1"/>
  <c r="Y25" i="1"/>
  <c r="Z25" i="1"/>
  <c r="S25" i="1"/>
  <c r="L25" i="1"/>
  <c r="M25" i="1"/>
  <c r="N25" i="1"/>
  <c r="O25" i="1"/>
  <c r="P25" i="1"/>
  <c r="K25" i="1"/>
  <c r="H24" i="1"/>
  <c r="G24" i="1"/>
  <c r="D25" i="1"/>
  <c r="E25" i="1"/>
  <c r="C25" i="1"/>
  <c r="L243" i="1"/>
  <c r="G204" i="1"/>
  <c r="G172" i="1"/>
  <c r="G139" i="1"/>
  <c r="G106" i="1"/>
  <c r="G73" i="1"/>
  <c r="G40" i="1"/>
  <c r="AA82" i="1"/>
  <c r="AA74" i="1"/>
  <c r="AA14" i="1"/>
  <c r="AA15" i="1"/>
  <c r="T16" i="1"/>
  <c r="U16" i="1"/>
  <c r="V16" i="1"/>
  <c r="W16" i="1"/>
  <c r="X16" i="1"/>
  <c r="Y16" i="1"/>
  <c r="Z16" i="1"/>
  <c r="S16" i="1"/>
  <c r="L16" i="1"/>
  <c r="M16" i="1"/>
  <c r="N16" i="1"/>
  <c r="O16" i="1"/>
  <c r="P16" i="1"/>
  <c r="K16" i="1"/>
  <c r="H14" i="1"/>
  <c r="H15" i="1"/>
  <c r="G14" i="1"/>
  <c r="G15" i="1"/>
  <c r="D16" i="1"/>
  <c r="E16" i="1"/>
  <c r="C16" i="1"/>
  <c r="G16" i="1" l="1"/>
  <c r="H16" i="1"/>
  <c r="AA16" i="1"/>
  <c r="Q200" i="1" l="1"/>
  <c r="Q199" i="1"/>
  <c r="Q167" i="1"/>
  <c r="Q166" i="1"/>
  <c r="Q134" i="1"/>
  <c r="Q133" i="1"/>
  <c r="Q101" i="1"/>
  <c r="Q100" i="1"/>
  <c r="Q68" i="1"/>
  <c r="Q67" i="1"/>
  <c r="Q35" i="1"/>
  <c r="Q34" i="1"/>
  <c r="I200" i="1"/>
  <c r="I199" i="1"/>
  <c r="I167" i="1"/>
  <c r="I166" i="1"/>
  <c r="I134" i="1"/>
  <c r="I133" i="1"/>
  <c r="I101" i="1"/>
  <c r="I100" i="1"/>
  <c r="I68" i="1"/>
  <c r="I67" i="1"/>
  <c r="I35" i="1"/>
  <c r="I34" i="1"/>
  <c r="A200" i="1"/>
  <c r="A199" i="1"/>
  <c r="A167" i="1"/>
  <c r="A166" i="1"/>
  <c r="A134" i="1"/>
  <c r="A133" i="1"/>
  <c r="A101" i="1"/>
  <c r="A100" i="1"/>
  <c r="A68" i="1"/>
  <c r="A67" i="1"/>
  <c r="A35" i="1"/>
  <c r="A34" i="1"/>
  <c r="Q2" i="1"/>
  <c r="Q1" i="1"/>
  <c r="I2" i="1"/>
  <c r="I1" i="1"/>
  <c r="L13" i="1"/>
  <c r="M13" i="1"/>
  <c r="N13" i="1"/>
  <c r="O13" i="1"/>
  <c r="P13" i="1"/>
  <c r="K13" i="1"/>
  <c r="AA12" i="1"/>
  <c r="T13" i="1"/>
  <c r="U13" i="1"/>
  <c r="V13" i="1"/>
  <c r="W13" i="1"/>
  <c r="X13" i="1"/>
  <c r="Y13" i="1"/>
  <c r="Z13" i="1"/>
  <c r="S13" i="1"/>
  <c r="H12" i="1"/>
  <c r="G12" i="1"/>
  <c r="D13" i="1"/>
  <c r="E13" i="1"/>
  <c r="C13" i="1"/>
  <c r="H230" i="1"/>
  <c r="G230" i="1"/>
  <c r="D211" i="1"/>
  <c r="E211" i="1"/>
  <c r="C211" i="1"/>
  <c r="H206" i="1"/>
  <c r="H207" i="1"/>
  <c r="H209" i="1"/>
  <c r="H210" i="1"/>
  <c r="H212" i="1"/>
  <c r="H213" i="1"/>
  <c r="H214" i="1"/>
  <c r="H215" i="1"/>
  <c r="H218" i="1"/>
  <c r="H220" i="1"/>
  <c r="H221" i="1"/>
  <c r="H205" i="1"/>
  <c r="H174" i="1"/>
  <c r="H177" i="1"/>
  <c r="H179" i="1"/>
  <c r="H180" i="1"/>
  <c r="H182" i="1"/>
  <c r="H184" i="1"/>
  <c r="H187" i="1"/>
  <c r="H189" i="1"/>
  <c r="H173" i="1"/>
  <c r="H141" i="1"/>
  <c r="H142" i="1"/>
  <c r="H143" i="1"/>
  <c r="H144" i="1"/>
  <c r="H145" i="1"/>
  <c r="H148" i="1"/>
  <c r="H149" i="1"/>
  <c r="H151" i="1"/>
  <c r="H153" i="1"/>
  <c r="H155" i="1"/>
  <c r="H156" i="1"/>
  <c r="H158" i="1"/>
  <c r="H159" i="1"/>
  <c r="H160" i="1"/>
  <c r="H161" i="1"/>
  <c r="H162" i="1"/>
  <c r="H140" i="1"/>
  <c r="H108" i="1"/>
  <c r="H109" i="1"/>
  <c r="H111" i="1"/>
  <c r="H112" i="1"/>
  <c r="H114" i="1"/>
  <c r="H115" i="1"/>
  <c r="H116" i="1"/>
  <c r="H117" i="1"/>
  <c r="H119" i="1"/>
  <c r="H120" i="1"/>
  <c r="H122" i="1"/>
  <c r="H124" i="1"/>
  <c r="H125" i="1"/>
  <c r="H126" i="1"/>
  <c r="H127" i="1"/>
  <c r="H129" i="1"/>
  <c r="H130" i="1"/>
  <c r="H107" i="1"/>
  <c r="H76" i="1"/>
  <c r="H77" i="1"/>
  <c r="H78" i="1"/>
  <c r="H79" i="1"/>
  <c r="H80" i="1"/>
  <c r="H83" i="1"/>
  <c r="H84" i="1"/>
  <c r="H85" i="1"/>
  <c r="H87" i="1"/>
  <c r="H88" i="1"/>
  <c r="H90" i="1"/>
  <c r="H92" i="1"/>
  <c r="H95" i="1"/>
  <c r="H96" i="1"/>
  <c r="H97" i="1"/>
  <c r="H98" i="1"/>
  <c r="H42" i="1"/>
  <c r="H44" i="1"/>
  <c r="H45" i="1"/>
  <c r="H46" i="1"/>
  <c r="H47" i="1"/>
  <c r="H48" i="1"/>
  <c r="H50" i="1"/>
  <c r="H51" i="1"/>
  <c r="H52" i="1"/>
  <c r="H55" i="1"/>
  <c r="H56" i="1"/>
  <c r="H57" i="1"/>
  <c r="H58" i="1"/>
  <c r="H59" i="1"/>
  <c r="H60" i="1"/>
  <c r="H62" i="1"/>
  <c r="H64" i="1"/>
  <c r="H65" i="1"/>
  <c r="H41" i="1"/>
  <c r="H11" i="1"/>
  <c r="H17" i="1"/>
  <c r="H19" i="1"/>
  <c r="H21" i="1"/>
  <c r="H23" i="1"/>
  <c r="H26" i="1"/>
  <c r="H30" i="1"/>
  <c r="G206" i="1"/>
  <c r="G207" i="1"/>
  <c r="G209" i="1"/>
  <c r="G210" i="1"/>
  <c r="G212" i="1"/>
  <c r="G213" i="1"/>
  <c r="G214" i="1"/>
  <c r="G215" i="1"/>
  <c r="G218" i="1"/>
  <c r="G220" i="1"/>
  <c r="G221" i="1"/>
  <c r="G205" i="1"/>
  <c r="G174" i="1"/>
  <c r="G177" i="1"/>
  <c r="G179" i="1"/>
  <c r="G180" i="1"/>
  <c r="G182" i="1"/>
  <c r="G184" i="1"/>
  <c r="G187" i="1"/>
  <c r="G189" i="1"/>
  <c r="G173" i="1"/>
  <c r="G141" i="1"/>
  <c r="G142" i="1"/>
  <c r="G143" i="1"/>
  <c r="G144" i="1"/>
  <c r="G145" i="1"/>
  <c r="G148" i="1"/>
  <c r="G149" i="1"/>
  <c r="G151" i="1"/>
  <c r="G153" i="1"/>
  <c r="G155" i="1"/>
  <c r="G156" i="1"/>
  <c r="G158" i="1"/>
  <c r="G159" i="1"/>
  <c r="G160" i="1"/>
  <c r="G161" i="1"/>
  <c r="G162" i="1"/>
  <c r="G140" i="1"/>
  <c r="G108" i="1"/>
  <c r="G109" i="1"/>
  <c r="G111" i="1"/>
  <c r="G112" i="1"/>
  <c r="G114" i="1"/>
  <c r="G115" i="1"/>
  <c r="G116" i="1"/>
  <c r="G117" i="1"/>
  <c r="G119" i="1"/>
  <c r="G120" i="1"/>
  <c r="G122" i="1"/>
  <c r="G124" i="1"/>
  <c r="G125" i="1"/>
  <c r="G126" i="1"/>
  <c r="G127" i="1"/>
  <c r="G129" i="1"/>
  <c r="G130" i="1"/>
  <c r="G107" i="1"/>
  <c r="G76" i="1"/>
  <c r="G77" i="1"/>
  <c r="G78" i="1"/>
  <c r="G79" i="1"/>
  <c r="G80" i="1"/>
  <c r="G83" i="1"/>
  <c r="G84" i="1"/>
  <c r="G85" i="1"/>
  <c r="G87" i="1"/>
  <c r="G88" i="1"/>
  <c r="G90" i="1"/>
  <c r="G92" i="1"/>
  <c r="G95" i="1"/>
  <c r="G96" i="1"/>
  <c r="G97" i="1"/>
  <c r="G98" i="1"/>
  <c r="G42" i="1"/>
  <c r="G44" i="1"/>
  <c r="G45" i="1"/>
  <c r="G46" i="1"/>
  <c r="G47" i="1"/>
  <c r="G48" i="1"/>
  <c r="G50" i="1"/>
  <c r="G51" i="1"/>
  <c r="G52" i="1"/>
  <c r="G55" i="1"/>
  <c r="G56" i="1"/>
  <c r="G57" i="1"/>
  <c r="G58" i="1"/>
  <c r="G59" i="1"/>
  <c r="G60" i="1"/>
  <c r="G62" i="1"/>
  <c r="G64" i="1"/>
  <c r="G65" i="1"/>
  <c r="G41" i="1"/>
  <c r="G11" i="1"/>
  <c r="G17" i="1"/>
  <c r="G19" i="1"/>
  <c r="G21" i="1"/>
  <c r="G23" i="1"/>
  <c r="G26" i="1"/>
  <c r="G30" i="1"/>
  <c r="H9" i="1"/>
  <c r="G9" i="1"/>
  <c r="AA206" i="1"/>
  <c r="AA207" i="1"/>
  <c r="AA209" i="1"/>
  <c r="AA210" i="1"/>
  <c r="AA212" i="1"/>
  <c r="AA213" i="1"/>
  <c r="AA214" i="1"/>
  <c r="AA215" i="1"/>
  <c r="AA216" i="1" s="1"/>
  <c r="AA218" i="1"/>
  <c r="AA219" i="1" s="1"/>
  <c r="AA220" i="1"/>
  <c r="AA221" i="1"/>
  <c r="AA205" i="1"/>
  <c r="AA174" i="1"/>
  <c r="AA177" i="1"/>
  <c r="AA178" i="1" s="1"/>
  <c r="AA179" i="1"/>
  <c r="AA180" i="1"/>
  <c r="AA182" i="1"/>
  <c r="AA183" i="1" s="1"/>
  <c r="AA184" i="1"/>
  <c r="AA185" i="1" s="1"/>
  <c r="AA187" i="1"/>
  <c r="AA188" i="1" s="1"/>
  <c r="AA189" i="1"/>
  <c r="AA190" i="1" s="1"/>
  <c r="AA173" i="1"/>
  <c r="AA141" i="1"/>
  <c r="AA142" i="1"/>
  <c r="AA143" i="1"/>
  <c r="AA144" i="1"/>
  <c r="AA145" i="1"/>
  <c r="AA148" i="1"/>
  <c r="AA149" i="1"/>
  <c r="AA151" i="1"/>
  <c r="AA152" i="1" s="1"/>
  <c r="AA153" i="1"/>
  <c r="AA154" i="1" s="1"/>
  <c r="AA155" i="1"/>
  <c r="AA156" i="1"/>
  <c r="AA158" i="1"/>
  <c r="AA159" i="1"/>
  <c r="AA160" i="1"/>
  <c r="AA161" i="1"/>
  <c r="AA162" i="1"/>
  <c r="AA140" i="1"/>
  <c r="AA114" i="1"/>
  <c r="AA115" i="1"/>
  <c r="AA116" i="1"/>
  <c r="AA117" i="1"/>
  <c r="AA119" i="1"/>
  <c r="AA120" i="1"/>
  <c r="AA122" i="1"/>
  <c r="AA123" i="1" s="1"/>
  <c r="AA124" i="1"/>
  <c r="AA125" i="1"/>
  <c r="AA126" i="1"/>
  <c r="AA127" i="1"/>
  <c r="AA129" i="1"/>
  <c r="AA130" i="1"/>
  <c r="AA108" i="1"/>
  <c r="AA109" i="1"/>
  <c r="AA111" i="1"/>
  <c r="AA112" i="1"/>
  <c r="AA107" i="1"/>
  <c r="AA76" i="1"/>
  <c r="AA77" i="1"/>
  <c r="AA78" i="1"/>
  <c r="AA79" i="1"/>
  <c r="AA80" i="1"/>
  <c r="AA83" i="1"/>
  <c r="AA84" i="1"/>
  <c r="AA85" i="1"/>
  <c r="AA87" i="1"/>
  <c r="AA88" i="1"/>
  <c r="AA90" i="1"/>
  <c r="AA91" i="1" s="1"/>
  <c r="AA92" i="1"/>
  <c r="AA93" i="1" s="1"/>
  <c r="AA95" i="1"/>
  <c r="AA96" i="1"/>
  <c r="AA97" i="1"/>
  <c r="AA98" i="1"/>
  <c r="AA42" i="1"/>
  <c r="AA44" i="1"/>
  <c r="AA45" i="1"/>
  <c r="AA46" i="1"/>
  <c r="AA47" i="1"/>
  <c r="AA48" i="1"/>
  <c r="AA50" i="1"/>
  <c r="AA51" i="1"/>
  <c r="AA52" i="1"/>
  <c r="AA55" i="1"/>
  <c r="AA56" i="1"/>
  <c r="AA57" i="1"/>
  <c r="AA58" i="1"/>
  <c r="AA59" i="1"/>
  <c r="AA60" i="1"/>
  <c r="AA62" i="1"/>
  <c r="AA63" i="1" s="1"/>
  <c r="AA64" i="1"/>
  <c r="AA65" i="1"/>
  <c r="AA41" i="1"/>
  <c r="AA11" i="1"/>
  <c r="AA13" i="1" s="1"/>
  <c r="AA17" i="1"/>
  <c r="AA18" i="1" s="1"/>
  <c r="AA19" i="1"/>
  <c r="AA20" i="1" s="1"/>
  <c r="AA21" i="1"/>
  <c r="AA22" i="1" s="1"/>
  <c r="AA23" i="1"/>
  <c r="AA25" i="1" s="1"/>
  <c r="AA26" i="1"/>
  <c r="AA27" i="1" s="1"/>
  <c r="AA30" i="1"/>
  <c r="AA31" i="1" s="1"/>
  <c r="AA32" i="1" s="1"/>
  <c r="AA9" i="1"/>
  <c r="AA10" i="1" s="1"/>
  <c r="D204" i="1"/>
  <c r="E204" i="1"/>
  <c r="D203" i="1"/>
  <c r="E203" i="1"/>
  <c r="C204" i="1"/>
  <c r="C203" i="1"/>
  <c r="D172" i="1"/>
  <c r="E172" i="1"/>
  <c r="D171" i="1"/>
  <c r="E171" i="1"/>
  <c r="C172" i="1"/>
  <c r="C171" i="1"/>
  <c r="D139" i="1"/>
  <c r="E139" i="1"/>
  <c r="D138" i="1"/>
  <c r="E138" i="1"/>
  <c r="C139" i="1"/>
  <c r="C138" i="1"/>
  <c r="D106" i="1"/>
  <c r="E106" i="1"/>
  <c r="D105" i="1"/>
  <c r="E105" i="1"/>
  <c r="C106" i="1"/>
  <c r="C105" i="1"/>
  <c r="D72" i="1"/>
  <c r="E72" i="1"/>
  <c r="D73" i="1"/>
  <c r="E73" i="1"/>
  <c r="C73" i="1"/>
  <c r="C72" i="1"/>
  <c r="D40" i="1"/>
  <c r="E40" i="1"/>
  <c r="C40" i="1"/>
  <c r="D39" i="1"/>
  <c r="E39" i="1"/>
  <c r="C39" i="1"/>
  <c r="J4" i="1"/>
  <c r="R4" i="1"/>
  <c r="B201" i="1"/>
  <c r="B169" i="1"/>
  <c r="B136" i="1"/>
  <c r="B103" i="1"/>
  <c r="B70" i="1"/>
  <c r="B37" i="1"/>
  <c r="T222" i="1"/>
  <c r="U222" i="1"/>
  <c r="V222" i="1"/>
  <c r="W222" i="1"/>
  <c r="X222" i="1"/>
  <c r="Y222" i="1"/>
  <c r="Z222" i="1"/>
  <c r="T219" i="1"/>
  <c r="U219" i="1"/>
  <c r="V219" i="1"/>
  <c r="W219" i="1"/>
  <c r="X219" i="1"/>
  <c r="Y219" i="1"/>
  <c r="Z219" i="1"/>
  <c r="T216" i="1"/>
  <c r="U216" i="1"/>
  <c r="V216" i="1"/>
  <c r="W216" i="1"/>
  <c r="X216" i="1"/>
  <c r="Y216" i="1"/>
  <c r="Z216" i="1"/>
  <c r="T211" i="1"/>
  <c r="U211" i="1"/>
  <c r="V211" i="1"/>
  <c r="W211" i="1"/>
  <c r="X211" i="1"/>
  <c r="Y211" i="1"/>
  <c r="Z211" i="1"/>
  <c r="T208" i="1"/>
  <c r="U208" i="1"/>
  <c r="V208" i="1"/>
  <c r="W208" i="1"/>
  <c r="X208" i="1"/>
  <c r="Y208" i="1"/>
  <c r="Z208" i="1"/>
  <c r="T190" i="1"/>
  <c r="U190" i="1"/>
  <c r="V190" i="1"/>
  <c r="W190" i="1"/>
  <c r="X190" i="1"/>
  <c r="Y190" i="1"/>
  <c r="Z190" i="1"/>
  <c r="T188" i="1"/>
  <c r="U188" i="1"/>
  <c r="V188" i="1"/>
  <c r="W188" i="1"/>
  <c r="X188" i="1"/>
  <c r="Y188" i="1"/>
  <c r="Z188" i="1"/>
  <c r="T185" i="1"/>
  <c r="U185" i="1"/>
  <c r="V185" i="1"/>
  <c r="W185" i="1"/>
  <c r="X185" i="1"/>
  <c r="Y185" i="1"/>
  <c r="Z185" i="1"/>
  <c r="T183" i="1"/>
  <c r="U183" i="1"/>
  <c r="V183" i="1"/>
  <c r="W183" i="1"/>
  <c r="X183" i="1"/>
  <c r="Y183" i="1"/>
  <c r="Z183" i="1"/>
  <c r="T181" i="1"/>
  <c r="U181" i="1"/>
  <c r="V181" i="1"/>
  <c r="W181" i="1"/>
  <c r="X181" i="1"/>
  <c r="Y181" i="1"/>
  <c r="Z181" i="1"/>
  <c r="T178" i="1"/>
  <c r="U178" i="1"/>
  <c r="V178" i="1"/>
  <c r="W178" i="1"/>
  <c r="X178" i="1"/>
  <c r="Y178" i="1"/>
  <c r="Z178" i="1"/>
  <c r="T175" i="1"/>
  <c r="U175" i="1"/>
  <c r="V175" i="1"/>
  <c r="W175" i="1"/>
  <c r="X175" i="1"/>
  <c r="Y175" i="1"/>
  <c r="Z175" i="1"/>
  <c r="T163" i="1"/>
  <c r="U163" i="1"/>
  <c r="V163" i="1"/>
  <c r="W163" i="1"/>
  <c r="X163" i="1"/>
  <c r="Y163" i="1"/>
  <c r="Z163" i="1"/>
  <c r="T157" i="1"/>
  <c r="U157" i="1"/>
  <c r="V157" i="1"/>
  <c r="W157" i="1"/>
  <c r="X157" i="1"/>
  <c r="Y157" i="1"/>
  <c r="Z157" i="1"/>
  <c r="T154" i="1"/>
  <c r="U154" i="1"/>
  <c r="V154" i="1"/>
  <c r="W154" i="1"/>
  <c r="X154" i="1"/>
  <c r="Y154" i="1"/>
  <c r="Z154" i="1"/>
  <c r="T152" i="1"/>
  <c r="U152" i="1"/>
  <c r="V152" i="1"/>
  <c r="W152" i="1"/>
  <c r="X152" i="1"/>
  <c r="Y152" i="1"/>
  <c r="Z152" i="1"/>
  <c r="T150" i="1"/>
  <c r="U150" i="1"/>
  <c r="V150" i="1"/>
  <c r="W150" i="1"/>
  <c r="X150" i="1"/>
  <c r="Y150" i="1"/>
  <c r="Z150" i="1"/>
  <c r="T146" i="1"/>
  <c r="U146" i="1"/>
  <c r="V146" i="1"/>
  <c r="W146" i="1"/>
  <c r="X146" i="1"/>
  <c r="Y146" i="1"/>
  <c r="Z146" i="1"/>
  <c r="T131" i="1"/>
  <c r="U131" i="1"/>
  <c r="V131" i="1"/>
  <c r="W131" i="1"/>
  <c r="X131" i="1"/>
  <c r="Y131" i="1"/>
  <c r="Z131" i="1"/>
  <c r="T128" i="1"/>
  <c r="U128" i="1"/>
  <c r="V128" i="1"/>
  <c r="W128" i="1"/>
  <c r="X128" i="1"/>
  <c r="Y128" i="1"/>
  <c r="Z128" i="1"/>
  <c r="T123" i="1"/>
  <c r="U123" i="1"/>
  <c r="V123" i="1"/>
  <c r="W123" i="1"/>
  <c r="X123" i="1"/>
  <c r="Y123" i="1"/>
  <c r="Z123" i="1"/>
  <c r="T121" i="1"/>
  <c r="U121" i="1"/>
  <c r="V121" i="1"/>
  <c r="W121" i="1"/>
  <c r="X121" i="1"/>
  <c r="Y121" i="1"/>
  <c r="Z121" i="1"/>
  <c r="T118" i="1"/>
  <c r="U118" i="1"/>
  <c r="V118" i="1"/>
  <c r="W118" i="1"/>
  <c r="X118" i="1"/>
  <c r="Y118" i="1"/>
  <c r="Z118" i="1"/>
  <c r="T113" i="1"/>
  <c r="U113" i="1"/>
  <c r="V113" i="1"/>
  <c r="W113" i="1"/>
  <c r="X113" i="1"/>
  <c r="Y113" i="1"/>
  <c r="Z113" i="1"/>
  <c r="T110" i="1"/>
  <c r="U110" i="1"/>
  <c r="V110" i="1"/>
  <c r="W110" i="1"/>
  <c r="X110" i="1"/>
  <c r="Y110" i="1"/>
  <c r="Z110" i="1"/>
  <c r="T99" i="1"/>
  <c r="U99" i="1"/>
  <c r="V99" i="1"/>
  <c r="W99" i="1"/>
  <c r="X99" i="1"/>
  <c r="Y99" i="1"/>
  <c r="Z99" i="1"/>
  <c r="T93" i="1"/>
  <c r="U93" i="1"/>
  <c r="V93" i="1"/>
  <c r="W93" i="1"/>
  <c r="X93" i="1"/>
  <c r="Y93" i="1"/>
  <c r="Z93" i="1"/>
  <c r="T91" i="1"/>
  <c r="U91" i="1"/>
  <c r="V91" i="1"/>
  <c r="W91" i="1"/>
  <c r="X91" i="1"/>
  <c r="Y91" i="1"/>
  <c r="Z91" i="1"/>
  <c r="T89" i="1"/>
  <c r="U89" i="1"/>
  <c r="V89" i="1"/>
  <c r="W89" i="1"/>
  <c r="X89" i="1"/>
  <c r="Y89" i="1"/>
  <c r="Z89" i="1"/>
  <c r="T86" i="1"/>
  <c r="U86" i="1"/>
  <c r="V86" i="1"/>
  <c r="W86" i="1"/>
  <c r="X86" i="1"/>
  <c r="Y86" i="1"/>
  <c r="Z86" i="1"/>
  <c r="T81" i="1"/>
  <c r="U81" i="1"/>
  <c r="V81" i="1"/>
  <c r="W81" i="1"/>
  <c r="X81" i="1"/>
  <c r="Y81" i="1"/>
  <c r="Z81" i="1"/>
  <c r="T66" i="1"/>
  <c r="U66" i="1"/>
  <c r="V66" i="1"/>
  <c r="W66" i="1"/>
  <c r="X66" i="1"/>
  <c r="Y66" i="1"/>
  <c r="Z66" i="1"/>
  <c r="T63" i="1"/>
  <c r="U63" i="1"/>
  <c r="V63" i="1"/>
  <c r="W63" i="1"/>
  <c r="X63" i="1"/>
  <c r="Y63" i="1"/>
  <c r="Z63" i="1"/>
  <c r="T61" i="1"/>
  <c r="U61" i="1"/>
  <c r="V61" i="1"/>
  <c r="W61" i="1"/>
  <c r="X61" i="1"/>
  <c r="Y61" i="1"/>
  <c r="Z61" i="1"/>
  <c r="T53" i="1"/>
  <c r="U53" i="1"/>
  <c r="V53" i="1"/>
  <c r="W53" i="1"/>
  <c r="X53" i="1"/>
  <c r="Y53" i="1"/>
  <c r="Z53" i="1"/>
  <c r="T49" i="1"/>
  <c r="U49" i="1"/>
  <c r="V49" i="1"/>
  <c r="W49" i="1"/>
  <c r="X49" i="1"/>
  <c r="Y49" i="1"/>
  <c r="Z49" i="1"/>
  <c r="T43" i="1"/>
  <c r="U43" i="1"/>
  <c r="V43" i="1"/>
  <c r="W43" i="1"/>
  <c r="X43" i="1"/>
  <c r="Y43" i="1"/>
  <c r="Z43" i="1"/>
  <c r="T31" i="1"/>
  <c r="T32" i="1" s="1"/>
  <c r="U31" i="1"/>
  <c r="U32" i="1" s="1"/>
  <c r="V31" i="1"/>
  <c r="V32" i="1" s="1"/>
  <c r="W31" i="1"/>
  <c r="W32" i="1" s="1"/>
  <c r="X31" i="1"/>
  <c r="X32" i="1" s="1"/>
  <c r="Y31" i="1"/>
  <c r="Y32" i="1" s="1"/>
  <c r="Z31" i="1"/>
  <c r="Z32" i="1" s="1"/>
  <c r="T27" i="1"/>
  <c r="U27" i="1"/>
  <c r="V27" i="1"/>
  <c r="W27" i="1"/>
  <c r="X27" i="1"/>
  <c r="Y27" i="1"/>
  <c r="Z27" i="1"/>
  <c r="T22" i="1"/>
  <c r="U22" i="1"/>
  <c r="V22" i="1"/>
  <c r="W22" i="1"/>
  <c r="X22" i="1"/>
  <c r="Y22" i="1"/>
  <c r="Z22" i="1"/>
  <c r="T20" i="1"/>
  <c r="U20" i="1"/>
  <c r="V20" i="1"/>
  <c r="W20" i="1"/>
  <c r="X20" i="1"/>
  <c r="Y20" i="1"/>
  <c r="Z20" i="1"/>
  <c r="T18" i="1"/>
  <c r="U18" i="1"/>
  <c r="V18" i="1"/>
  <c r="W18" i="1"/>
  <c r="X18" i="1"/>
  <c r="Y18" i="1"/>
  <c r="Z18" i="1"/>
  <c r="T10" i="1"/>
  <c r="U10" i="1"/>
  <c r="V10" i="1"/>
  <c r="W10" i="1"/>
  <c r="X10" i="1"/>
  <c r="Y10" i="1"/>
  <c r="Z10" i="1"/>
  <c r="T204" i="1"/>
  <c r="U204" i="1"/>
  <c r="V204" i="1"/>
  <c r="W204" i="1"/>
  <c r="X204" i="1"/>
  <c r="Y204" i="1"/>
  <c r="Z204" i="1"/>
  <c r="AA204" i="1"/>
  <c r="S204" i="1"/>
  <c r="T172" i="1"/>
  <c r="U172" i="1"/>
  <c r="V172" i="1"/>
  <c r="W172" i="1"/>
  <c r="X172" i="1"/>
  <c r="Y172" i="1"/>
  <c r="Z172" i="1"/>
  <c r="AA172" i="1"/>
  <c r="S172" i="1"/>
  <c r="T139" i="1"/>
  <c r="U139" i="1"/>
  <c r="V139" i="1"/>
  <c r="W139" i="1"/>
  <c r="X139" i="1"/>
  <c r="Y139" i="1"/>
  <c r="Z139" i="1"/>
  <c r="AA139" i="1"/>
  <c r="S139" i="1"/>
  <c r="T106" i="1"/>
  <c r="U106" i="1"/>
  <c r="V106" i="1"/>
  <c r="W106" i="1"/>
  <c r="X106" i="1"/>
  <c r="Y106" i="1"/>
  <c r="Z106" i="1"/>
  <c r="AA106" i="1"/>
  <c r="S106" i="1"/>
  <c r="T73" i="1"/>
  <c r="U73" i="1"/>
  <c r="V73" i="1"/>
  <c r="W73" i="1"/>
  <c r="X73" i="1"/>
  <c r="Y73" i="1"/>
  <c r="Z73" i="1"/>
  <c r="AA73" i="1"/>
  <c r="S73" i="1"/>
  <c r="T40" i="1"/>
  <c r="U40" i="1"/>
  <c r="V40" i="1"/>
  <c r="W40" i="1"/>
  <c r="X40" i="1"/>
  <c r="Y40" i="1"/>
  <c r="Z40" i="1"/>
  <c r="AA40" i="1"/>
  <c r="S40" i="1"/>
  <c r="X203" i="1"/>
  <c r="X171" i="1"/>
  <c r="X138" i="1"/>
  <c r="X105" i="1"/>
  <c r="X72" i="1"/>
  <c r="X39" i="1"/>
  <c r="S203" i="1"/>
  <c r="S171" i="1"/>
  <c r="S138" i="1"/>
  <c r="S105" i="1"/>
  <c r="S72" i="1"/>
  <c r="S39" i="1"/>
  <c r="R201" i="1"/>
  <c r="R169" i="1"/>
  <c r="R136" i="1"/>
  <c r="R103" i="1"/>
  <c r="R70" i="1"/>
  <c r="R37" i="1"/>
  <c r="R227" i="1"/>
  <c r="R226" i="1"/>
  <c r="S222" i="1"/>
  <c r="S219" i="1"/>
  <c r="S216" i="1"/>
  <c r="S211" i="1"/>
  <c r="S208" i="1"/>
  <c r="S190" i="1"/>
  <c r="S188" i="1"/>
  <c r="S185" i="1"/>
  <c r="S183" i="1"/>
  <c r="S181" i="1"/>
  <c r="S178" i="1"/>
  <c r="S175" i="1"/>
  <c r="S163" i="1"/>
  <c r="S157" i="1"/>
  <c r="S154" i="1"/>
  <c r="S152" i="1"/>
  <c r="S150" i="1"/>
  <c r="S146" i="1"/>
  <c r="S131" i="1"/>
  <c r="S128" i="1"/>
  <c r="S123" i="1"/>
  <c r="S121" i="1"/>
  <c r="S118" i="1"/>
  <c r="S113" i="1"/>
  <c r="S110" i="1"/>
  <c r="S99" i="1"/>
  <c r="S93" i="1"/>
  <c r="S91" i="1"/>
  <c r="S89" i="1"/>
  <c r="S86" i="1"/>
  <c r="S81" i="1"/>
  <c r="S66" i="1"/>
  <c r="S63" i="1"/>
  <c r="S61" i="1"/>
  <c r="S53" i="1"/>
  <c r="S49" i="1"/>
  <c r="S43" i="1"/>
  <c r="S31" i="1"/>
  <c r="S32" i="1" s="1"/>
  <c r="S27" i="1"/>
  <c r="S22" i="1"/>
  <c r="S20" i="1"/>
  <c r="S18" i="1"/>
  <c r="S10" i="1"/>
  <c r="L222" i="1"/>
  <c r="M222" i="1"/>
  <c r="N222" i="1"/>
  <c r="O222" i="1"/>
  <c r="P222" i="1"/>
  <c r="K222" i="1"/>
  <c r="L219" i="1"/>
  <c r="M219" i="1"/>
  <c r="N219" i="1"/>
  <c r="O219" i="1"/>
  <c r="P219" i="1"/>
  <c r="K219" i="1"/>
  <c r="L216" i="1"/>
  <c r="M216" i="1"/>
  <c r="N216" i="1"/>
  <c r="O216" i="1"/>
  <c r="P216" i="1"/>
  <c r="K216" i="1"/>
  <c r="L211" i="1"/>
  <c r="M211" i="1"/>
  <c r="N211" i="1"/>
  <c r="O211" i="1"/>
  <c r="P211" i="1"/>
  <c r="K211" i="1"/>
  <c r="L208" i="1"/>
  <c r="M208" i="1"/>
  <c r="N208" i="1"/>
  <c r="O208" i="1"/>
  <c r="P208" i="1"/>
  <c r="K208" i="1"/>
  <c r="L190" i="1"/>
  <c r="M190" i="1"/>
  <c r="N190" i="1"/>
  <c r="O190" i="1"/>
  <c r="P190" i="1"/>
  <c r="K190" i="1"/>
  <c r="L188" i="1"/>
  <c r="M188" i="1"/>
  <c r="N188" i="1"/>
  <c r="O188" i="1"/>
  <c r="P188" i="1"/>
  <c r="K188" i="1"/>
  <c r="L185" i="1"/>
  <c r="M185" i="1"/>
  <c r="N185" i="1"/>
  <c r="O185" i="1"/>
  <c r="P185" i="1"/>
  <c r="L183" i="1"/>
  <c r="M183" i="1"/>
  <c r="N183" i="1"/>
  <c r="O183" i="1"/>
  <c r="P183" i="1"/>
  <c r="L181" i="1"/>
  <c r="M181" i="1"/>
  <c r="N181" i="1"/>
  <c r="O181" i="1"/>
  <c r="P181" i="1"/>
  <c r="K181" i="1"/>
  <c r="L178" i="1"/>
  <c r="M178" i="1"/>
  <c r="N178" i="1"/>
  <c r="O178" i="1"/>
  <c r="P178" i="1"/>
  <c r="K178" i="1"/>
  <c r="L175" i="1"/>
  <c r="M175" i="1"/>
  <c r="N175" i="1"/>
  <c r="O175" i="1"/>
  <c r="P175" i="1"/>
  <c r="K175" i="1"/>
  <c r="L163" i="1"/>
  <c r="M163" i="1"/>
  <c r="N163" i="1"/>
  <c r="O163" i="1"/>
  <c r="P163" i="1"/>
  <c r="K163" i="1"/>
  <c r="L157" i="1"/>
  <c r="M157" i="1"/>
  <c r="N157" i="1"/>
  <c r="O157" i="1"/>
  <c r="P157" i="1"/>
  <c r="K157" i="1"/>
  <c r="L154" i="1"/>
  <c r="M154" i="1"/>
  <c r="N154" i="1"/>
  <c r="O154" i="1"/>
  <c r="P154" i="1"/>
  <c r="L152" i="1"/>
  <c r="M152" i="1"/>
  <c r="N152" i="1"/>
  <c r="O152" i="1"/>
  <c r="P152" i="1"/>
  <c r="L150" i="1"/>
  <c r="M150" i="1"/>
  <c r="N150" i="1"/>
  <c r="O150" i="1"/>
  <c r="P150" i="1"/>
  <c r="K150" i="1"/>
  <c r="L146" i="1"/>
  <c r="M146" i="1"/>
  <c r="N146" i="1"/>
  <c r="O146" i="1"/>
  <c r="P146" i="1"/>
  <c r="K146" i="1"/>
  <c r="L131" i="1"/>
  <c r="M131" i="1"/>
  <c r="N131" i="1"/>
  <c r="O131" i="1"/>
  <c r="P131" i="1"/>
  <c r="K131" i="1"/>
  <c r="L128" i="1"/>
  <c r="M128" i="1"/>
  <c r="N128" i="1"/>
  <c r="O128" i="1"/>
  <c r="P128" i="1"/>
  <c r="K128" i="1"/>
  <c r="L123" i="1"/>
  <c r="M123" i="1"/>
  <c r="N123" i="1"/>
  <c r="O123" i="1"/>
  <c r="P123" i="1"/>
  <c r="K123" i="1"/>
  <c r="L121" i="1"/>
  <c r="M121" i="1"/>
  <c r="N121" i="1"/>
  <c r="O121" i="1"/>
  <c r="P121" i="1"/>
  <c r="K121" i="1"/>
  <c r="L118" i="1"/>
  <c r="M118" i="1"/>
  <c r="N118" i="1"/>
  <c r="O118" i="1"/>
  <c r="P118" i="1"/>
  <c r="K118" i="1"/>
  <c r="L113" i="1"/>
  <c r="M113" i="1"/>
  <c r="N113" i="1"/>
  <c r="O113" i="1"/>
  <c r="P113" i="1"/>
  <c r="K113" i="1"/>
  <c r="L110" i="1"/>
  <c r="M110" i="1"/>
  <c r="N110" i="1"/>
  <c r="O110" i="1"/>
  <c r="P110" i="1"/>
  <c r="K110" i="1"/>
  <c r="L99" i="1"/>
  <c r="N99" i="1"/>
  <c r="O99" i="1"/>
  <c r="P99" i="1"/>
  <c r="K99" i="1"/>
  <c r="L93" i="1"/>
  <c r="M93" i="1"/>
  <c r="N93" i="1"/>
  <c r="O93" i="1"/>
  <c r="P93" i="1"/>
  <c r="K93" i="1"/>
  <c r="L91" i="1"/>
  <c r="M91" i="1"/>
  <c r="N91" i="1"/>
  <c r="O91" i="1"/>
  <c r="P91" i="1"/>
  <c r="K91" i="1"/>
  <c r="L89" i="1"/>
  <c r="M89" i="1"/>
  <c r="N89" i="1"/>
  <c r="O89" i="1"/>
  <c r="P89" i="1"/>
  <c r="K89" i="1"/>
  <c r="L86" i="1"/>
  <c r="M86" i="1"/>
  <c r="N86" i="1"/>
  <c r="O86" i="1"/>
  <c r="P86" i="1"/>
  <c r="K86" i="1"/>
  <c r="L81" i="1"/>
  <c r="M81" i="1"/>
  <c r="N81" i="1"/>
  <c r="O81" i="1"/>
  <c r="O94" i="1" s="1"/>
  <c r="P81" i="1"/>
  <c r="K81" i="1"/>
  <c r="L66" i="1"/>
  <c r="M66" i="1"/>
  <c r="N66" i="1"/>
  <c r="O66" i="1"/>
  <c r="P66" i="1"/>
  <c r="K66" i="1"/>
  <c r="L63" i="1"/>
  <c r="M63" i="1"/>
  <c r="N63" i="1"/>
  <c r="O63" i="1"/>
  <c r="P63" i="1"/>
  <c r="K63" i="1"/>
  <c r="L61" i="1"/>
  <c r="M61" i="1"/>
  <c r="N61" i="1"/>
  <c r="O61" i="1"/>
  <c r="P61" i="1"/>
  <c r="K61" i="1"/>
  <c r="L53" i="1"/>
  <c r="M53" i="1"/>
  <c r="N53" i="1"/>
  <c r="O53" i="1"/>
  <c r="P53" i="1"/>
  <c r="K53" i="1"/>
  <c r="L49" i="1"/>
  <c r="M49" i="1"/>
  <c r="N49" i="1"/>
  <c r="O49" i="1"/>
  <c r="P49" i="1"/>
  <c r="K49" i="1"/>
  <c r="L43" i="1"/>
  <c r="M43" i="1"/>
  <c r="N43" i="1"/>
  <c r="O43" i="1"/>
  <c r="P43" i="1"/>
  <c r="K43" i="1"/>
  <c r="L31" i="1"/>
  <c r="L32" i="1" s="1"/>
  <c r="M31" i="1"/>
  <c r="M32" i="1" s="1"/>
  <c r="N31" i="1"/>
  <c r="N32" i="1" s="1"/>
  <c r="O31" i="1"/>
  <c r="O32" i="1" s="1"/>
  <c r="P31" i="1"/>
  <c r="P32" i="1" s="1"/>
  <c r="L27" i="1"/>
  <c r="M27" i="1"/>
  <c r="N27" i="1"/>
  <c r="O27" i="1"/>
  <c r="P27" i="1"/>
  <c r="L22" i="1"/>
  <c r="M22" i="1"/>
  <c r="N22" i="1"/>
  <c r="O22" i="1"/>
  <c r="P22" i="1"/>
  <c r="L20" i="1"/>
  <c r="M20" i="1"/>
  <c r="N20" i="1"/>
  <c r="O20" i="1"/>
  <c r="P20" i="1"/>
  <c r="L18" i="1"/>
  <c r="M18" i="1"/>
  <c r="N18" i="1"/>
  <c r="O18" i="1"/>
  <c r="P18" i="1"/>
  <c r="L10" i="1"/>
  <c r="M10" i="1"/>
  <c r="N10" i="1"/>
  <c r="O10" i="1"/>
  <c r="P10" i="1"/>
  <c r="P200" i="1"/>
  <c r="AA200" i="1" s="1"/>
  <c r="P167" i="1"/>
  <c r="AA167" i="1" s="1"/>
  <c r="P134" i="1"/>
  <c r="AA134" i="1" s="1"/>
  <c r="P101" i="1"/>
  <c r="AA101" i="1" s="1"/>
  <c r="P68" i="1"/>
  <c r="AA68" i="1" s="1"/>
  <c r="P35" i="1"/>
  <c r="AA35" i="1" s="1"/>
  <c r="P2" i="1"/>
  <c r="AA2" i="1" s="1"/>
  <c r="L204" i="1"/>
  <c r="M204" i="1"/>
  <c r="N204" i="1"/>
  <c r="O204" i="1"/>
  <c r="P204" i="1"/>
  <c r="K204" i="1"/>
  <c r="L172" i="1"/>
  <c r="M172" i="1"/>
  <c r="N172" i="1"/>
  <c r="O172" i="1"/>
  <c r="P172" i="1"/>
  <c r="K172" i="1"/>
  <c r="L139" i="1"/>
  <c r="M139" i="1"/>
  <c r="N139" i="1"/>
  <c r="O139" i="1"/>
  <c r="P139" i="1"/>
  <c r="K139" i="1"/>
  <c r="L106" i="1"/>
  <c r="M106" i="1"/>
  <c r="N106" i="1"/>
  <c r="O106" i="1"/>
  <c r="P106" i="1"/>
  <c r="K106" i="1"/>
  <c r="L73" i="1"/>
  <c r="M73" i="1"/>
  <c r="N73" i="1"/>
  <c r="O73" i="1"/>
  <c r="P73" i="1"/>
  <c r="K73" i="1"/>
  <c r="L40" i="1"/>
  <c r="M40" i="1"/>
  <c r="N40" i="1"/>
  <c r="O40" i="1"/>
  <c r="P40" i="1"/>
  <c r="K40" i="1"/>
  <c r="M203" i="1"/>
  <c r="M171" i="1"/>
  <c r="M138" i="1"/>
  <c r="M105" i="1"/>
  <c r="M72" i="1"/>
  <c r="M39" i="1"/>
  <c r="K203" i="1"/>
  <c r="K171" i="1"/>
  <c r="K138" i="1"/>
  <c r="K105" i="1"/>
  <c r="K72" i="1"/>
  <c r="K39" i="1"/>
  <c r="J201" i="1"/>
  <c r="J169" i="1"/>
  <c r="J136" i="1"/>
  <c r="J103" i="1"/>
  <c r="J70" i="1"/>
  <c r="J37" i="1"/>
  <c r="J227" i="1"/>
  <c r="J226" i="1"/>
  <c r="K185" i="1"/>
  <c r="K183" i="1"/>
  <c r="K154" i="1"/>
  <c r="K152" i="1"/>
  <c r="K31" i="1"/>
  <c r="K32" i="1" s="1"/>
  <c r="K27" i="1"/>
  <c r="K22" i="1"/>
  <c r="K20" i="1"/>
  <c r="K18" i="1"/>
  <c r="K10" i="1"/>
  <c r="D216" i="1"/>
  <c r="E216" i="1"/>
  <c r="C216" i="1"/>
  <c r="D219" i="1"/>
  <c r="E219" i="1"/>
  <c r="C219" i="1"/>
  <c r="D222" i="1"/>
  <c r="E222" i="1"/>
  <c r="C222" i="1"/>
  <c r="B227" i="1"/>
  <c r="B226" i="1"/>
  <c r="D208" i="1"/>
  <c r="E208" i="1"/>
  <c r="C208" i="1"/>
  <c r="D190" i="1"/>
  <c r="H190" i="1" s="1"/>
  <c r="E190" i="1"/>
  <c r="F190" i="1"/>
  <c r="C190" i="1"/>
  <c r="G190" i="1" s="1"/>
  <c r="D188" i="1"/>
  <c r="E188" i="1"/>
  <c r="F188" i="1"/>
  <c r="C188" i="1"/>
  <c r="D185" i="1"/>
  <c r="E185" i="1"/>
  <c r="F185" i="1"/>
  <c r="C185" i="1"/>
  <c r="G185" i="1" s="1"/>
  <c r="D183" i="1"/>
  <c r="E183" i="1"/>
  <c r="F183" i="1"/>
  <c r="C183" i="1"/>
  <c r="D181" i="1"/>
  <c r="E181" i="1"/>
  <c r="F181" i="1"/>
  <c r="C181" i="1"/>
  <c r="D178" i="1"/>
  <c r="H178" i="1" s="1"/>
  <c r="E178" i="1"/>
  <c r="F178" i="1"/>
  <c r="C178" i="1"/>
  <c r="G178" i="1" s="1"/>
  <c r="D175" i="1"/>
  <c r="E175" i="1"/>
  <c r="F175" i="1"/>
  <c r="C175" i="1"/>
  <c r="D163" i="1"/>
  <c r="E163" i="1"/>
  <c r="F163" i="1"/>
  <c r="C163" i="1"/>
  <c r="D157" i="1"/>
  <c r="E157" i="1"/>
  <c r="F157" i="1"/>
  <c r="C157" i="1"/>
  <c r="D154" i="1"/>
  <c r="E154" i="1"/>
  <c r="F154" i="1"/>
  <c r="C154" i="1"/>
  <c r="D152" i="1"/>
  <c r="E152" i="1"/>
  <c r="F152" i="1"/>
  <c r="C152" i="1"/>
  <c r="D150" i="1"/>
  <c r="E150" i="1"/>
  <c r="F150" i="1"/>
  <c r="C150" i="1"/>
  <c r="D146" i="1"/>
  <c r="E146" i="1"/>
  <c r="F146" i="1"/>
  <c r="C146" i="1"/>
  <c r="D131" i="1"/>
  <c r="E131" i="1"/>
  <c r="F131" i="1"/>
  <c r="C131" i="1"/>
  <c r="D128" i="1"/>
  <c r="E128" i="1"/>
  <c r="F128" i="1"/>
  <c r="C128" i="1"/>
  <c r="D123" i="1"/>
  <c r="E123" i="1"/>
  <c r="F123" i="1"/>
  <c r="C123" i="1"/>
  <c r="D121" i="1"/>
  <c r="E121" i="1"/>
  <c r="F121" i="1"/>
  <c r="C121" i="1"/>
  <c r="D118" i="1"/>
  <c r="E118" i="1"/>
  <c r="F118" i="1"/>
  <c r="C118" i="1"/>
  <c r="D113" i="1"/>
  <c r="E113" i="1"/>
  <c r="F113" i="1"/>
  <c r="C113" i="1"/>
  <c r="D110" i="1"/>
  <c r="E110" i="1"/>
  <c r="F110" i="1"/>
  <c r="C110" i="1"/>
  <c r="D99" i="1"/>
  <c r="E99" i="1"/>
  <c r="C99" i="1"/>
  <c r="D93" i="1"/>
  <c r="E93" i="1"/>
  <c r="F93" i="1"/>
  <c r="C93" i="1"/>
  <c r="D91" i="1"/>
  <c r="E91" i="1"/>
  <c r="F91" i="1"/>
  <c r="C91" i="1"/>
  <c r="D89" i="1"/>
  <c r="E89" i="1"/>
  <c r="C89" i="1"/>
  <c r="D86" i="1"/>
  <c r="E86" i="1"/>
  <c r="F86" i="1"/>
  <c r="C86" i="1"/>
  <c r="D81" i="1"/>
  <c r="E81" i="1"/>
  <c r="F81" i="1"/>
  <c r="C81" i="1"/>
  <c r="F74" i="1"/>
  <c r="F96" i="1"/>
  <c r="F99" i="1" s="1"/>
  <c r="D66" i="1"/>
  <c r="E66" i="1"/>
  <c r="F66" i="1"/>
  <c r="C66" i="1"/>
  <c r="D63" i="1"/>
  <c r="E63" i="1"/>
  <c r="F63" i="1"/>
  <c r="C63" i="1"/>
  <c r="D61" i="1"/>
  <c r="E61" i="1"/>
  <c r="F61" i="1"/>
  <c r="C61" i="1"/>
  <c r="D53" i="1"/>
  <c r="E53" i="1"/>
  <c r="F53" i="1"/>
  <c r="C53" i="1"/>
  <c r="D49" i="1"/>
  <c r="E49" i="1"/>
  <c r="F49" i="1"/>
  <c r="C49" i="1"/>
  <c r="D43" i="1"/>
  <c r="E43" i="1"/>
  <c r="F43" i="1"/>
  <c r="C43" i="1"/>
  <c r="D31" i="1"/>
  <c r="D32" i="1" s="1"/>
  <c r="H32" i="1" s="1"/>
  <c r="E31" i="1"/>
  <c r="E32" i="1" s="1"/>
  <c r="F31" i="1"/>
  <c r="F32" i="1" s="1"/>
  <c r="D27" i="1"/>
  <c r="E27" i="1"/>
  <c r="F27" i="1"/>
  <c r="F25" i="1"/>
  <c r="D22" i="1"/>
  <c r="E22" i="1"/>
  <c r="F22" i="1"/>
  <c r="D20" i="1"/>
  <c r="E20" i="1"/>
  <c r="F20" i="1"/>
  <c r="D18" i="1"/>
  <c r="E18" i="1"/>
  <c r="F18" i="1"/>
  <c r="F13" i="1"/>
  <c r="D10" i="1"/>
  <c r="E10" i="1"/>
  <c r="F10" i="1"/>
  <c r="C31" i="1"/>
  <c r="C32" i="1" s="1"/>
  <c r="C27" i="1"/>
  <c r="C22" i="1"/>
  <c r="C20" i="1"/>
  <c r="C18" i="1"/>
  <c r="C10" i="1"/>
  <c r="V28" i="1" l="1"/>
  <c r="H211" i="1"/>
  <c r="O28" i="1"/>
  <c r="O33" i="1" s="1"/>
  <c r="O226" i="1" s="1"/>
  <c r="W94" i="1"/>
  <c r="W28" i="1"/>
  <c r="W33" i="1" s="1"/>
  <c r="W226" i="1" s="1"/>
  <c r="H13" i="1"/>
  <c r="H152" i="1"/>
  <c r="G211" i="1"/>
  <c r="N94" i="1"/>
  <c r="G152" i="1"/>
  <c r="AA175" i="1"/>
  <c r="S28" i="1"/>
  <c r="S33" i="1" s="1"/>
  <c r="S226" i="1" s="1"/>
  <c r="N28" i="1"/>
  <c r="N33" i="1" s="1"/>
  <c r="N226" i="1" s="1"/>
  <c r="Z94" i="1"/>
  <c r="D28" i="1"/>
  <c r="D33" i="1" s="1"/>
  <c r="G93" i="1"/>
  <c r="M28" i="1"/>
  <c r="M33" i="1" s="1"/>
  <c r="M226" i="1" s="1"/>
  <c r="Z28" i="1"/>
  <c r="Z33" i="1" s="1"/>
  <c r="Z226" i="1" s="1"/>
  <c r="T28" i="1"/>
  <c r="T33" i="1" s="1"/>
  <c r="T226" i="1" s="1"/>
  <c r="U94" i="1"/>
  <c r="S94" i="1"/>
  <c r="U28" i="1"/>
  <c r="U33" i="1" s="1"/>
  <c r="U226" i="1" s="1"/>
  <c r="G91" i="1"/>
  <c r="H222" i="1"/>
  <c r="K94" i="1"/>
  <c r="Y28" i="1"/>
  <c r="Y33" i="1" s="1"/>
  <c r="Y226" i="1" s="1"/>
  <c r="Y94" i="1"/>
  <c r="AA211" i="1"/>
  <c r="K28" i="1"/>
  <c r="K33" i="1" s="1"/>
  <c r="K226" i="1" s="1"/>
  <c r="C28" i="1"/>
  <c r="C33" i="1" s="1"/>
  <c r="P28" i="1"/>
  <c r="P33" i="1" s="1"/>
  <c r="P226" i="1" s="1"/>
  <c r="P94" i="1"/>
  <c r="L94" i="1"/>
  <c r="X28" i="1"/>
  <c r="X33" i="1" s="1"/>
  <c r="X226" i="1" s="1"/>
  <c r="X94" i="1"/>
  <c r="T94" i="1"/>
  <c r="L28" i="1"/>
  <c r="L33" i="1" s="1"/>
  <c r="L226" i="1" s="1"/>
  <c r="G66" i="1"/>
  <c r="H66" i="1"/>
  <c r="H93" i="1"/>
  <c r="V94" i="1"/>
  <c r="M94" i="1"/>
  <c r="G10" i="1"/>
  <c r="D94" i="1"/>
  <c r="H219" i="1"/>
  <c r="AA121" i="1"/>
  <c r="H91" i="1"/>
  <c r="E94" i="1"/>
  <c r="E28" i="1"/>
  <c r="AA28" i="1"/>
  <c r="AA33" i="1" s="1"/>
  <c r="AA226" i="1" s="1"/>
  <c r="C94" i="1"/>
  <c r="H185" i="1"/>
  <c r="AA208" i="1"/>
  <c r="Z217" i="1"/>
  <c r="Z223" i="1" s="1"/>
  <c r="V217" i="1"/>
  <c r="V223" i="1" s="1"/>
  <c r="H216" i="1"/>
  <c r="H208" i="1"/>
  <c r="AA118" i="1"/>
  <c r="H113" i="1"/>
  <c r="G63" i="1"/>
  <c r="H63" i="1"/>
  <c r="H61" i="1"/>
  <c r="G53" i="1"/>
  <c r="H53" i="1"/>
  <c r="H27" i="1"/>
  <c r="H25" i="1"/>
  <c r="AA110" i="1"/>
  <c r="AA43" i="1"/>
  <c r="H188" i="1"/>
  <c r="H183" i="1"/>
  <c r="H181" i="1"/>
  <c r="H175" i="1"/>
  <c r="H163" i="1"/>
  <c r="H157" i="1"/>
  <c r="H154" i="1"/>
  <c r="H150" i="1"/>
  <c r="H146" i="1"/>
  <c r="H131" i="1"/>
  <c r="H128" i="1"/>
  <c r="H123" i="1"/>
  <c r="H121" i="1"/>
  <c r="H118" i="1"/>
  <c r="H110" i="1"/>
  <c r="H89" i="1"/>
  <c r="H99" i="1"/>
  <c r="H86" i="1"/>
  <c r="H81" i="1"/>
  <c r="H74" i="1"/>
  <c r="G61" i="1"/>
  <c r="G49" i="1"/>
  <c r="H49" i="1"/>
  <c r="H43" i="1"/>
  <c r="G43" i="1"/>
  <c r="G32" i="1"/>
  <c r="G20" i="1"/>
  <c r="H20" i="1"/>
  <c r="H18" i="1"/>
  <c r="H10" i="1"/>
  <c r="H22" i="1"/>
  <c r="V33" i="1"/>
  <c r="V226" i="1" s="1"/>
  <c r="W75" i="1"/>
  <c r="Z147" i="1"/>
  <c r="V147" i="1"/>
  <c r="X176" i="1"/>
  <c r="T176" i="1"/>
  <c r="Z186" i="1"/>
  <c r="V186" i="1"/>
  <c r="Y217" i="1"/>
  <c r="Y223" i="1" s="1"/>
  <c r="U217" i="1"/>
  <c r="U223" i="1" s="1"/>
  <c r="AA86" i="1"/>
  <c r="AA113" i="1"/>
  <c r="AA146" i="1"/>
  <c r="AA157" i="1"/>
  <c r="AA150" i="1"/>
  <c r="AA181" i="1"/>
  <c r="AA186" i="1" s="1"/>
  <c r="G13" i="1"/>
  <c r="G25" i="1"/>
  <c r="G74" i="1"/>
  <c r="G81" i="1"/>
  <c r="G86" i="1"/>
  <c r="G89" i="1"/>
  <c r="G222" i="1"/>
  <c r="G219" i="1"/>
  <c r="G216" i="1"/>
  <c r="Z75" i="1"/>
  <c r="V75" i="1"/>
  <c r="Y147" i="1"/>
  <c r="U147" i="1"/>
  <c r="W176" i="1"/>
  <c r="Y186" i="1"/>
  <c r="U186" i="1"/>
  <c r="X217" i="1"/>
  <c r="X223" i="1" s="1"/>
  <c r="T217" i="1"/>
  <c r="T223" i="1" s="1"/>
  <c r="AA99" i="1"/>
  <c r="AA89" i="1"/>
  <c r="AA81" i="1"/>
  <c r="AA163" i="1"/>
  <c r="AA66" i="1"/>
  <c r="AA131" i="1"/>
  <c r="AA128" i="1"/>
  <c r="AA222" i="1"/>
  <c r="AA61" i="1"/>
  <c r="AA49" i="1"/>
  <c r="AA53" i="1"/>
  <c r="G22" i="1"/>
  <c r="G110" i="1"/>
  <c r="G118" i="1"/>
  <c r="G123" i="1"/>
  <c r="G146" i="1"/>
  <c r="G18" i="1"/>
  <c r="G27" i="1"/>
  <c r="Y75" i="1"/>
  <c r="U75" i="1"/>
  <c r="X147" i="1"/>
  <c r="T147" i="1"/>
  <c r="Z176" i="1"/>
  <c r="V176" i="1"/>
  <c r="X186" i="1"/>
  <c r="T186" i="1"/>
  <c r="W217" i="1"/>
  <c r="W223" i="1" s="1"/>
  <c r="G99" i="1"/>
  <c r="G113" i="1"/>
  <c r="G121" i="1"/>
  <c r="G128" i="1"/>
  <c r="G131" i="1"/>
  <c r="G150" i="1"/>
  <c r="G157" i="1"/>
  <c r="G163" i="1"/>
  <c r="G175" i="1"/>
  <c r="G181" i="1"/>
  <c r="G183" i="1"/>
  <c r="G188" i="1"/>
  <c r="G208" i="1"/>
  <c r="X75" i="1"/>
  <c r="T75" i="1"/>
  <c r="W147" i="1"/>
  <c r="Y176" i="1"/>
  <c r="U176" i="1"/>
  <c r="W186" i="1"/>
  <c r="H31" i="1"/>
  <c r="G31" i="1"/>
  <c r="G154" i="1"/>
  <c r="P75" i="1"/>
  <c r="L75" i="1"/>
  <c r="N147" i="1"/>
  <c r="P186" i="1"/>
  <c r="L186" i="1"/>
  <c r="K75" i="1"/>
  <c r="O147" i="1"/>
  <c r="K217" i="1"/>
  <c r="K223" i="1" s="1"/>
  <c r="M217" i="1"/>
  <c r="M223" i="1" s="1"/>
  <c r="P217" i="1"/>
  <c r="P223" i="1" s="1"/>
  <c r="L217" i="1"/>
  <c r="L223" i="1" s="1"/>
  <c r="O75" i="1"/>
  <c r="P176" i="1"/>
  <c r="L176" i="1"/>
  <c r="S75" i="1"/>
  <c r="M186" i="1"/>
  <c r="K176" i="1"/>
  <c r="N75" i="1"/>
  <c r="P147" i="1"/>
  <c r="L147" i="1"/>
  <c r="O176" i="1"/>
  <c r="N186" i="1"/>
  <c r="N217" i="1"/>
  <c r="N223" i="1" s="1"/>
  <c r="S186" i="1"/>
  <c r="O54" i="1"/>
  <c r="M176" i="1"/>
  <c r="O186" i="1"/>
  <c r="N176" i="1"/>
  <c r="M75" i="1"/>
  <c r="K147" i="1"/>
  <c r="M147" i="1"/>
  <c r="K186" i="1"/>
  <c r="O217" i="1"/>
  <c r="O223" i="1" s="1"/>
  <c r="K54" i="1"/>
  <c r="M54" i="1"/>
  <c r="S54" i="1"/>
  <c r="S147" i="1"/>
  <c r="S217" i="1"/>
  <c r="S223" i="1" s="1"/>
  <c r="X54" i="1"/>
  <c r="T54" i="1"/>
  <c r="N54" i="1"/>
  <c r="Y54" i="1"/>
  <c r="U54" i="1"/>
  <c r="Z54" i="1"/>
  <c r="V54" i="1"/>
  <c r="P54" i="1"/>
  <c r="L54" i="1"/>
  <c r="S176" i="1"/>
  <c r="W54" i="1"/>
  <c r="C186" i="1"/>
  <c r="D54" i="1"/>
  <c r="E75" i="1"/>
  <c r="D75" i="1"/>
  <c r="F147" i="1"/>
  <c r="C147" i="1"/>
  <c r="E147" i="1"/>
  <c r="D186" i="1"/>
  <c r="F186" i="1"/>
  <c r="C217" i="1"/>
  <c r="E217" i="1"/>
  <c r="E223" i="1" s="1"/>
  <c r="E54" i="1"/>
  <c r="C75" i="1"/>
  <c r="D147" i="1"/>
  <c r="E186" i="1"/>
  <c r="D217" i="1"/>
  <c r="F75" i="1"/>
  <c r="F87" i="1" s="1"/>
  <c r="F89" i="1" s="1"/>
  <c r="F94" i="1" s="1"/>
  <c r="C176" i="1"/>
  <c r="E176" i="1"/>
  <c r="F176" i="1"/>
  <c r="D176" i="1"/>
  <c r="F28" i="1"/>
  <c r="F33" i="1" s="1"/>
  <c r="F54" i="1"/>
  <c r="C54" i="1"/>
  <c r="E33" i="1" l="1"/>
  <c r="G33" i="1" s="1"/>
  <c r="AA217" i="1"/>
  <c r="AA223" i="1" s="1"/>
  <c r="AA75" i="1"/>
  <c r="AA94" i="1"/>
  <c r="Z193" i="1"/>
  <c r="Z224" i="1" s="1"/>
  <c r="Z227" i="1" s="1"/>
  <c r="Z228" i="1" s="1"/>
  <c r="Z231" i="1" s="1"/>
  <c r="W193" i="1"/>
  <c r="W224" i="1" s="1"/>
  <c r="W227" i="1" s="1"/>
  <c r="W228" i="1" s="1"/>
  <c r="W231" i="1" s="1"/>
  <c r="H186" i="1"/>
  <c r="AA176" i="1"/>
  <c r="H176" i="1"/>
  <c r="H147" i="1"/>
  <c r="H94" i="1"/>
  <c r="H75" i="1"/>
  <c r="G75" i="1"/>
  <c r="G54" i="1"/>
  <c r="AA54" i="1"/>
  <c r="H54" i="1"/>
  <c r="V193" i="1"/>
  <c r="V224" i="1" s="1"/>
  <c r="V227" i="1" s="1"/>
  <c r="V228" i="1" s="1"/>
  <c r="V231" i="1" s="1"/>
  <c r="AA147" i="1"/>
  <c r="X193" i="1"/>
  <c r="X224" i="1" s="1"/>
  <c r="X227" i="1" s="1"/>
  <c r="X228" i="1" s="1"/>
  <c r="X231" i="1" s="1"/>
  <c r="T193" i="1"/>
  <c r="T224" i="1" s="1"/>
  <c r="T227" i="1" s="1"/>
  <c r="T228" i="1" s="1"/>
  <c r="T231" i="1" s="1"/>
  <c r="Y193" i="1"/>
  <c r="Y224" i="1" s="1"/>
  <c r="Y227" i="1" s="1"/>
  <c r="Y228" i="1" s="1"/>
  <c r="Y231" i="1" s="1"/>
  <c r="U193" i="1"/>
  <c r="U224" i="1" s="1"/>
  <c r="U227" i="1" s="1"/>
  <c r="U228" i="1" s="1"/>
  <c r="U231" i="1" s="1"/>
  <c r="G94" i="1"/>
  <c r="G186" i="1"/>
  <c r="D223" i="1"/>
  <c r="H223" i="1" s="1"/>
  <c r="H217" i="1"/>
  <c r="G147" i="1"/>
  <c r="C223" i="1"/>
  <c r="G223" i="1" s="1"/>
  <c r="G217" i="1"/>
  <c r="G28" i="1"/>
  <c r="H28" i="1"/>
  <c r="G176" i="1"/>
  <c r="H33" i="1"/>
  <c r="L193" i="1"/>
  <c r="L224" i="1" s="1"/>
  <c r="L227" i="1" s="1"/>
  <c r="L228" i="1" s="1"/>
  <c r="L231" i="1" s="1"/>
  <c r="P193" i="1"/>
  <c r="P224" i="1" s="1"/>
  <c r="P227" i="1" s="1"/>
  <c r="P228" i="1" s="1"/>
  <c r="P231" i="1" s="1"/>
  <c r="N193" i="1"/>
  <c r="N224" i="1" s="1"/>
  <c r="N227" i="1" s="1"/>
  <c r="N228" i="1" s="1"/>
  <c r="N231" i="1" s="1"/>
  <c r="O193" i="1"/>
  <c r="O224" i="1" s="1"/>
  <c r="O227" i="1" s="1"/>
  <c r="O228" i="1" s="1"/>
  <c r="O231" i="1" s="1"/>
  <c r="K193" i="1"/>
  <c r="K224" i="1" s="1"/>
  <c r="K227" i="1" s="1"/>
  <c r="K228" i="1" s="1"/>
  <c r="K231" i="1" s="1"/>
  <c r="M193" i="1"/>
  <c r="M224" i="1" s="1"/>
  <c r="M227" i="1" s="1"/>
  <c r="M228" i="1" s="1"/>
  <c r="M231" i="1" s="1"/>
  <c r="S193" i="1"/>
  <c r="S224" i="1" s="1"/>
  <c r="S227" i="1" s="1"/>
  <c r="S228" i="1" s="1"/>
  <c r="S231" i="1" s="1"/>
  <c r="D193" i="1"/>
  <c r="E193" i="1"/>
  <c r="E224" i="1" s="1"/>
  <c r="E227" i="1" s="1"/>
  <c r="C193" i="1"/>
  <c r="F193" i="1"/>
  <c r="E226" i="1" l="1"/>
  <c r="E228" i="1" s="1"/>
  <c r="E231" i="1" s="1"/>
  <c r="AA193" i="1"/>
  <c r="AA224" i="1" s="1"/>
  <c r="AA227" i="1" s="1"/>
  <c r="AA228" i="1" s="1"/>
  <c r="AA231" i="1" s="1"/>
  <c r="D224" i="1"/>
  <c r="H193" i="1"/>
  <c r="C224" i="1"/>
  <c r="G193" i="1"/>
  <c r="D226" i="1"/>
  <c r="C226" i="1"/>
  <c r="G226" i="1" l="1"/>
  <c r="D227" i="1"/>
  <c r="H227" i="1" s="1"/>
  <c r="H224" i="1"/>
  <c r="H226" i="1"/>
  <c r="C227" i="1"/>
  <c r="G227" i="1" s="1"/>
  <c r="G224" i="1"/>
  <c r="D228" i="1" l="1"/>
  <c r="C228" i="1"/>
  <c r="G228" i="1" l="1"/>
  <c r="C231" i="1"/>
  <c r="G231" i="1" s="1"/>
  <c r="H228" i="1"/>
  <c r="D231" i="1"/>
  <c r="H231" i="1" s="1"/>
</calcChain>
</file>

<file path=xl/sharedStrings.xml><?xml version="1.0" encoding="utf-8"?>
<sst xmlns="http://schemas.openxmlformats.org/spreadsheetml/2006/main" count="623" uniqueCount="221">
  <si>
    <t>TEKUĆE POMOĆI OD HZMO-a, HZZ-a,HZZO-a</t>
  </si>
  <si>
    <t>KAMATE NA DEPOZITE PO VIĐENJU</t>
  </si>
  <si>
    <t>PRIHODI OD PRUŽENIH USLUGA</t>
  </si>
  <si>
    <t>TEKUĆE DONACIJE OD OSTALIH SUBJ.IZVAN PR.</t>
  </si>
  <si>
    <t>PRIH. NADLEŽNOG PROR. ZA FIN.RASH.POSL.</t>
  </si>
  <si>
    <t>OSTALI PRIHODI</t>
  </si>
  <si>
    <t>P R I H O D I   UKUPNO</t>
  </si>
  <si>
    <t>KONTO</t>
  </si>
  <si>
    <t>NAZIV KONTA</t>
  </si>
  <si>
    <t>POMOĆI OD IZVANPRORAČUNSKIH KORISNIKA</t>
  </si>
  <si>
    <t>POMOĆI PROR.KOR.IZ PROR. KOJI NIJE NADLEŽAN</t>
  </si>
  <si>
    <t>TEKUĆE POMOĆI IZ DRŽ.PROR. PROR.KOR.JLP(R)S</t>
  </si>
  <si>
    <t>PRIHODI OD FINANCIJSKE IMOVINE</t>
  </si>
  <si>
    <t>PRIH. OD PRODAJE PR. I ROBE TE PRUŽENIH USL.</t>
  </si>
  <si>
    <t>DONACIJE OD PRAV. I FIZ. OSOBA IZVAN OPĆEG PROR.</t>
  </si>
  <si>
    <t>PRIH. IZ NADLEŽNOG PROR. ZA FINANC. RED. DJEL.</t>
  </si>
  <si>
    <t>P R I H O D I    P O S L O V A NJ A</t>
  </si>
  <si>
    <t>STAMBENI OBJEKTI ZA ZAPOSLENE</t>
  </si>
  <si>
    <t>PRIHODI OD PRODAJE GRAĐEVINSKIH OBJEKATA</t>
  </si>
  <si>
    <t>PRIHODI OD PRODAJE NEFINANCIJSKE IMOVINE</t>
  </si>
  <si>
    <t>PLAĆE ZA ZAPOSLENE</t>
  </si>
  <si>
    <t>PLAĆE ZA PREKOVREMENI RAD</t>
  </si>
  <si>
    <t>PLAĆE ( BRUTO )</t>
  </si>
  <si>
    <t>NAGRADE</t>
  </si>
  <si>
    <t>DAROVI</t>
  </si>
  <si>
    <t>OTPREMNINE</t>
  </si>
  <si>
    <t>NAKNADE ZA BOLEST, INVAL. I SMRTNI SLUČAJ</t>
  </si>
  <si>
    <t>REGRES ZA GODIŠNJI ODMOR</t>
  </si>
  <si>
    <t>OSTALI RASHODI ZA ZAPOSLENE</t>
  </si>
  <si>
    <t>DOPRINOSI ZA OBVEZNO ZDRAVSTVENO OSIGURANJE</t>
  </si>
  <si>
    <t>DOPR. ZA OBV. ZDRAV. OSIG. ZAŠTITE ZDRAVLJA NA R.</t>
  </si>
  <si>
    <t>DOPR. ZA OBVEZNO OSIGUR. U SLUČAJU NEZAPOSL.</t>
  </si>
  <si>
    <t>DOPRINOSI NA PLAĆE</t>
  </si>
  <si>
    <t>RASHODI ZA ZAPOSLENE</t>
  </si>
  <si>
    <t>DNEVNICE ZA SLUŽBENI PUT U ZEMLJI</t>
  </si>
  <si>
    <t>DNEVNICE ZA SLUŽBENI PUT U INOZEMSTVU</t>
  </si>
  <si>
    <t>NAKNADE ZA SMJEŠTAJ NA SLUŽB. PUTU U ZEMLJI</t>
  </si>
  <si>
    <t>NAKNADE ZA SMJEŠTAJ NA SLUŽB. PUTU U INOZ.</t>
  </si>
  <si>
    <t>NAKNADE ZA PRIJEVOZ NA SLUŽB. PUTU U ZEMLJI</t>
  </si>
  <si>
    <t>NAKNADE ZA PRIJEVOZ NA SLUŽB. PUTU U INOZ.</t>
  </si>
  <si>
    <t>SLUŽBENA PUTOVANJA</t>
  </si>
  <si>
    <t>NAKNADE ZA PRIJEVOZ NA POSAO I S POSLA</t>
  </si>
  <si>
    <t>NAKN. ZA PRIJEVOZ, RAD NA TERENU I ODVOJENI Ž.</t>
  </si>
  <si>
    <t>SEMINARI, SAVJETOVANJA I SIMPOZIJI</t>
  </si>
  <si>
    <t>TEČAJEVI I STRUČNI ISPITI</t>
  </si>
  <si>
    <t>STRUČNO USAVRŠAVANJE ZAPOSLENIKA</t>
  </si>
  <si>
    <t>OSTALE NAKNADE TROŠKOVA ZAPOSLENIMA</t>
  </si>
  <si>
    <t>NAKNADE TROŠKOVA ZAPOSLENIMA</t>
  </si>
  <si>
    <t>UREDSKI MATERIJAL</t>
  </si>
  <si>
    <t>LITERATURA ( publikacije, časopisi, knjige i ostalo )</t>
  </si>
  <si>
    <t>MATERIJAL I SREDSTVA ZA ČIŠĆENJE I ODRŽAV.</t>
  </si>
  <si>
    <t>MATERIJAL ZA HIGIJENSKE POTREBE I NJEGU</t>
  </si>
  <si>
    <t>OSTALI MATERIJAL ZA POTREBE REDOVNOG POSLOV.</t>
  </si>
  <si>
    <t>UREDSKI MATERIJAL I OSTALI MATERIJALNI RASHODI</t>
  </si>
  <si>
    <t>ELEKTRIČNA ENERGIJA</t>
  </si>
  <si>
    <t>PLIN</t>
  </si>
  <si>
    <t>MOTORNI BENZIN I DIZEL GORIVO</t>
  </si>
  <si>
    <t>ENERGIJA</t>
  </si>
  <si>
    <t>MATER. I DIJELOVI ZA TEK.I INV. ODRŽAV. GRAĐ.OBJ.</t>
  </si>
  <si>
    <t>MATERIJAL I DIJELOVI ZA TEK. I INVEST. ODRŽAV.</t>
  </si>
  <si>
    <t>SITNI INVENTAR</t>
  </si>
  <si>
    <t>SITNI INVENTAR I AUTO GUME</t>
  </si>
  <si>
    <t>SLUŽBENA, RADNA I ZAŠTITNA ODJEĆA I OBUĆA</t>
  </si>
  <si>
    <t>RASHODI ZA MATERIJAL I ENERGIJU</t>
  </si>
  <si>
    <t>USLUGE TELEFONA, TELEFAKSA</t>
  </si>
  <si>
    <t>USLUGE INTERNETA</t>
  </si>
  <si>
    <t>POŠTARINA ( pisma, tiskanice i sl. )</t>
  </si>
  <si>
    <t>OSTALE USLUGE ZA KOMUNIKACIJU I PRIJEVOZ</t>
  </si>
  <si>
    <t>USLUGE TELEFONA, POŠTE I PRIJEVOZA</t>
  </si>
  <si>
    <t>USLUGE TEK. I INV. ODRŽAV. GRAĐ. OBJEKATA</t>
  </si>
  <si>
    <t>USLUGE TEK. I INV. ODRŽAV. POSTROJENJA I OPREME</t>
  </si>
  <si>
    <t>OSTALE USLUGE TEK. I INV. ODRŽAVANJA</t>
  </si>
  <si>
    <t>USLUGE TEKUĆEG I INVESTICIJSKOG ODRŽAVANJA</t>
  </si>
  <si>
    <t>TISAK</t>
  </si>
  <si>
    <t>OSTALE USLUGE PROMIDŽBE I INFORMIRANJA</t>
  </si>
  <si>
    <t>USLUGE PROMIDŽBE I INFORMIRANJA</t>
  </si>
  <si>
    <t>OPSKRBA VODOM</t>
  </si>
  <si>
    <t>IZNOŠENJE I ODVOZ SMEĆA</t>
  </si>
  <si>
    <t>DIMNJAČARSKE I EKOLOŠKE USLUGE</t>
  </si>
  <si>
    <t>OSTALE KOMUNALNE USLUGE</t>
  </si>
  <si>
    <t>KOMUNALNE USLUGE</t>
  </si>
  <si>
    <t>ZAKUPNINE I NAJAMNINE ZA GRAĐEV. OBJEKTE</t>
  </si>
  <si>
    <t>LICENCE</t>
  </si>
  <si>
    <t>ZAKUPNINE I NAJAMNINE</t>
  </si>
  <si>
    <t>OBVEZNI I PREVENTIVNI ZDRAV. PREGLEDI ZAPOSL.</t>
  </si>
  <si>
    <t>ZDRAVSTVENE I VETERINARSKE USLUGE</t>
  </si>
  <si>
    <t>AUTORSKI UGOVORI</t>
  </si>
  <si>
    <t>UGOVORI O DJELU</t>
  </si>
  <si>
    <t>USLUGE ODVJETNIKA I PRAVNOG SAVJETOVANJA</t>
  </si>
  <si>
    <t>OSTALE INTELEKTUALNE USLUGE</t>
  </si>
  <si>
    <t>INTELEKTUALNE I OSOBNE USLUGE</t>
  </si>
  <si>
    <t>USLUGE AŽURIRANJA RAČUNALNIH BAZA</t>
  </si>
  <si>
    <t>OSTALE RAČUNALNE USLUGE</t>
  </si>
  <si>
    <t>RAČUNALNE USLUGE</t>
  </si>
  <si>
    <t>GRAF. I TISK. USLUGE, USL. KOPIRANJA, UVEZIV. I SL.</t>
  </si>
  <si>
    <t>FILM I IZRADA FOTOGRAFIJA</t>
  </si>
  <si>
    <t>UREĐENJE PROSTORA</t>
  </si>
  <si>
    <t>USLUGE ČIŠĆENJA, PRANJA I SLIČNO</t>
  </si>
  <si>
    <t>USLUGE ČUVANJA IMOVINE I OSOBA</t>
  </si>
  <si>
    <t>OSTALE NESPOMENUTE USLUGE</t>
  </si>
  <si>
    <t>OSTALE USLUGE</t>
  </si>
  <si>
    <t>RASHODI ZA USLUGE</t>
  </si>
  <si>
    <t>NAKNADE TROŠKOVA SLUŽBENOG PUTA</t>
  </si>
  <si>
    <t>NAKNADE OSTALIH TROŠKOVA</t>
  </si>
  <si>
    <t>NAKN. TROŠKOVA OSOBAMA IZVAN RADNOG ODN.</t>
  </si>
  <si>
    <t>REPREZENTACIJA</t>
  </si>
  <si>
    <t>PREMIJE OSIGURANJA ZAPOSLENIH</t>
  </si>
  <si>
    <t xml:space="preserve">PREMIJE OSIGURANJA  </t>
  </si>
  <si>
    <t>TUZEMNE ČLANARINE</t>
  </si>
  <si>
    <t>MEĐUNARODNE ČLANARINE</t>
  </si>
  <si>
    <t>ČLANARINE I NORME</t>
  </si>
  <si>
    <t>UPRAVNE I ADMINISTRATIVNE PRISTOJBE</t>
  </si>
  <si>
    <t>SUDSKE PRISTOJBE</t>
  </si>
  <si>
    <t>JAVNOBILJEŽNIČKE PRISTOJBE</t>
  </si>
  <si>
    <t>NOVČANA NAKN. POSLOD. ZBOG NEZAPOŠLJAV. INVAL.</t>
  </si>
  <si>
    <t>OSTALE PRISTOJBE I NAKNADE</t>
  </si>
  <si>
    <t>PRISTOJBE I NAKNADE</t>
  </si>
  <si>
    <t>RASHODI PROTOKOLA ( vijenci, cvijeće... )</t>
  </si>
  <si>
    <t>OSTALI NESPOMENUTI RASHODI POSLOVANJA</t>
  </si>
  <si>
    <t>KAM. NA PRIMLJENE KRED. OD TUZEMNIH KR. INST.</t>
  </si>
  <si>
    <t>KAMATE NA PRIMLJENE KREDITE I ZAJMOVE</t>
  </si>
  <si>
    <t>USLUGE BANAKA</t>
  </si>
  <si>
    <t>USLUGE PLATNOG PROMETA</t>
  </si>
  <si>
    <t>BANKARSKE USLUGE I USLUGE PLATNOG PROMETA</t>
  </si>
  <si>
    <t>ZATEZNE KAMATE IZ POSLOVNIH ODNOSA</t>
  </si>
  <si>
    <t xml:space="preserve">ZATEZNE KAMATE  </t>
  </si>
  <si>
    <t>OSTALI NESPOMENUTI FINANCIJSKI RASHODI</t>
  </si>
  <si>
    <t>OSTALI FINANCIJSKI RASHODI</t>
  </si>
  <si>
    <t>RASHODI POSLOVANJA</t>
  </si>
  <si>
    <t>OSTALE NAKNADE IZ PRORAČUNA U NOVCU</t>
  </si>
  <si>
    <t>OSTALE NAKNADE GRAĐANIMA I KUĆ. IZ PRORAČUNA</t>
  </si>
  <si>
    <t>OSTALE TEKUĆE DONACIJE</t>
  </si>
  <si>
    <t>TEKUĆE DONACIJE</t>
  </si>
  <si>
    <t>RAČUNALA I RAČUNALNA OPREMA</t>
  </si>
  <si>
    <t>UREDSKI NAMJEŠTAJ</t>
  </si>
  <si>
    <t>OSTALA UREDSKA OPREMA</t>
  </si>
  <si>
    <t>UREDSKA OPREMA I NAMJEŠTAJ</t>
  </si>
  <si>
    <t>RADIO I TV PRIJEMNICI</t>
  </si>
  <si>
    <t>TELEFONI I OSTALI KOMUNIK. UREĐAJI</t>
  </si>
  <si>
    <t>KOMUNIKACIJSKA OPREMA</t>
  </si>
  <si>
    <t>R A S H O D I    UKUPNO</t>
  </si>
  <si>
    <t>RASHODI ZA NABAVU NEFINANCIJSKE IMOVINE</t>
  </si>
  <si>
    <t>VIŠAK  -  MANJAK PRIHODA NAD RASHODIMA</t>
  </si>
  <si>
    <t>ULAGANJA U RAČUNALNE PROGRAME</t>
  </si>
  <si>
    <t>ZVUČNI I TEKSTUALNI ZAPISI</t>
  </si>
  <si>
    <t>NEMATERIJALNA PROIZVEDENA IMOVINA</t>
  </si>
  <si>
    <t>KNJIGE, UMJETNIČKA DJELA I OSTALE IZL. VRIJ.</t>
  </si>
  <si>
    <t xml:space="preserve">KNJIGE  </t>
  </si>
  <si>
    <t>POSTROJENJA I OPREMA</t>
  </si>
  <si>
    <t>UREĐAJI, STROJEVI I OPREMA ZA OSTALE NAMJENE</t>
  </si>
  <si>
    <t>OPREMA</t>
  </si>
  <si>
    <t>OPREMA ZA ODRŽAVANJE I ZAŠTITU</t>
  </si>
  <si>
    <t>MEDICINSKA I LABORATORIJSKA OPREMA</t>
  </si>
  <si>
    <t>SPORTSKA I GLAZBENA OPREMA</t>
  </si>
  <si>
    <t>str.1</t>
  </si>
  <si>
    <t>str. 2</t>
  </si>
  <si>
    <t>str. 3</t>
  </si>
  <si>
    <t>str. 4</t>
  </si>
  <si>
    <t>str. 5</t>
  </si>
  <si>
    <t>str. 6</t>
  </si>
  <si>
    <t>str. 7</t>
  </si>
  <si>
    <t>DRŽAVNI PRORAČUN</t>
  </si>
  <si>
    <t>RIZNICA</t>
  </si>
  <si>
    <t>OSTALO</t>
  </si>
  <si>
    <t>ŽUPANIJSKI PRORAČUN</t>
  </si>
  <si>
    <t>DECENTRALIZ.</t>
  </si>
  <si>
    <t>NATJEC.</t>
  </si>
  <si>
    <t>VLASTITI PRIHODI</t>
  </si>
  <si>
    <t>ZAKUP</t>
  </si>
  <si>
    <t>KAZALIŠTE</t>
  </si>
  <si>
    <t>IZLETI</t>
  </si>
  <si>
    <t>ŠTETE</t>
  </si>
  <si>
    <t>IZVRŠENO</t>
  </si>
  <si>
    <t>PLAN</t>
  </si>
  <si>
    <t>INDEKS</t>
  </si>
  <si>
    <t xml:space="preserve">INDEKS </t>
  </si>
  <si>
    <t>IZVR / PLAN</t>
  </si>
  <si>
    <t>Donos viška prihoda prethodnih godina</t>
  </si>
  <si>
    <t>Višak prihoda za prijenos</t>
  </si>
  <si>
    <t>TEK.POM. PROR.KOR.IZ PROR. JLP(R)S KOJI NIJE NADL.</t>
  </si>
  <si>
    <t>MEDICINSKA ŠKOLA BJELOVAR</t>
  </si>
  <si>
    <t>BJELOVAR, POLJANA DR. FRANJE TUĐMANA 8</t>
  </si>
  <si>
    <t>ŠKOLARINA</t>
  </si>
  <si>
    <t>MATER. I DIJELOVI ZA TEK.I INV. ODRŽAV. OPREME</t>
  </si>
  <si>
    <t>NAMIRNICE</t>
  </si>
  <si>
    <t>TEK.POM.OD PROR.KOR.DRUGOG PROR. TEM. EU SR.</t>
  </si>
  <si>
    <t>TEK.POM.OD IZVANPROR.KOR.DR. PROR. TEM. EU SR.</t>
  </si>
  <si>
    <t>TEK. POMOĆI TEMELJEM PRIJENOSA EU SRED.</t>
  </si>
  <si>
    <t>PROJEKT</t>
  </si>
  <si>
    <t>2018.</t>
  </si>
  <si>
    <t>2018/2017.</t>
  </si>
  <si>
    <t>prihod Zadruge</t>
  </si>
  <si>
    <t>Lekenik i Sisak</t>
  </si>
  <si>
    <t>PMF i Botanički</t>
  </si>
  <si>
    <t>Srebrnjak</t>
  </si>
  <si>
    <t>OB Koprivnica</t>
  </si>
  <si>
    <t>Sabor</t>
  </si>
  <si>
    <t>Kamenitovac</t>
  </si>
  <si>
    <t>Ivanušić-Sarajevo</t>
  </si>
  <si>
    <t>Blagec-Verona</t>
  </si>
  <si>
    <t>Sarajevo</t>
  </si>
  <si>
    <t>Molnar</t>
  </si>
  <si>
    <t>Juković,Antolin</t>
  </si>
  <si>
    <t>PRIH. NADLEŽNOG PROR. ZA FIN.NEFIN. IMOV.</t>
  </si>
  <si>
    <t>KNJIGE</t>
  </si>
  <si>
    <t>Prag</t>
  </si>
  <si>
    <t>Javurek.Ivanković</t>
  </si>
  <si>
    <t>Verona</t>
  </si>
  <si>
    <t>šiv.mašina</t>
  </si>
  <si>
    <r>
      <t xml:space="preserve">PRIHODI I RASHODI </t>
    </r>
    <r>
      <rPr>
        <b/>
        <sz val="10"/>
        <color theme="1"/>
        <rFont val="Arial Black"/>
        <family val="2"/>
        <charset val="238"/>
      </rPr>
      <t xml:space="preserve"> I - XII 2018.</t>
    </r>
  </si>
  <si>
    <t>I - XII 2017.</t>
  </si>
  <si>
    <t>I - XII 2018.</t>
  </si>
  <si>
    <t>tiskanje dnevnika</t>
  </si>
  <si>
    <t>MJERNI I KONTROLNI UREĐAJI</t>
  </si>
  <si>
    <t>Vrapče i G.Bistra</t>
  </si>
  <si>
    <t>dnevnik pr.</t>
  </si>
  <si>
    <t>UNIFORME</t>
  </si>
  <si>
    <t>licence</t>
  </si>
  <si>
    <t>HZZ</t>
  </si>
  <si>
    <t>Zagreb</t>
  </si>
  <si>
    <t>EUROHERC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</si>
</sst>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 Black"/>
      <family val="2"/>
      <charset val="238"/>
    </font>
    <font>
      <u val="singleAccounting"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43" fontId="2" fillId="0" borderId="0" xfId="1" applyFont="1"/>
    <xf numFmtId="43" fontId="2" fillId="0" borderId="2" xfId="1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/>
    </xf>
    <xf numFmtId="43" fontId="2" fillId="0" borderId="0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6" fillId="0" borderId="1" xfId="0" applyFont="1" applyBorder="1"/>
    <xf numFmtId="43" fontId="3" fillId="0" borderId="0" xfId="1" applyFont="1" applyBorder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3" fontId="2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/>
    <xf numFmtId="43" fontId="2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/>
    <xf numFmtId="43" fontId="7" fillId="0" borderId="1" xfId="1" applyFont="1" applyBorder="1" applyAlignment="1">
      <alignment horizontal="center"/>
    </xf>
    <xf numFmtId="43" fontId="7" fillId="0" borderId="9" xfId="1" applyFont="1" applyBorder="1"/>
    <xf numFmtId="43" fontId="7" fillId="0" borderId="1" xfId="1" applyFont="1" applyBorder="1"/>
    <xf numFmtId="43" fontId="8" fillId="0" borderId="1" xfId="1" applyFont="1" applyBorder="1"/>
    <xf numFmtId="43" fontId="7" fillId="0" borderId="0" xfId="1" applyFont="1" applyBorder="1"/>
    <xf numFmtId="43" fontId="7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1" xfId="1" applyFont="1" applyBorder="1" applyAlignment="1">
      <alignment horizontal="center" wrapText="1"/>
    </xf>
    <xf numFmtId="43" fontId="9" fillId="0" borderId="1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1" xfId="1" applyFont="1" applyBorder="1" applyAlignment="1"/>
    <xf numFmtId="43" fontId="7" fillId="0" borderId="1" xfId="1" applyFont="1" applyBorder="1" applyAlignment="1"/>
    <xf numFmtId="164" fontId="2" fillId="0" borderId="0" xfId="1" applyNumberFormat="1" applyFont="1"/>
    <xf numFmtId="164" fontId="5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164" fontId="3" fillId="0" borderId="1" xfId="1" applyNumberFormat="1" applyFont="1" applyBorder="1"/>
    <xf numFmtId="0" fontId="0" fillId="0" borderId="2" xfId="0" applyFont="1" applyBorder="1" applyAlignment="1">
      <alignment horizontal="center"/>
    </xf>
    <xf numFmtId="43" fontId="8" fillId="0" borderId="2" xfId="1" applyFont="1" applyBorder="1"/>
    <xf numFmtId="0" fontId="0" fillId="0" borderId="1" xfId="0" applyBorder="1"/>
    <xf numFmtId="43" fontId="0" fillId="0" borderId="1" xfId="0" applyNumberFormat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7" fillId="0" borderId="10" xfId="1" applyFont="1" applyBorder="1"/>
    <xf numFmtId="0" fontId="5" fillId="0" borderId="0" xfId="0" applyFont="1"/>
    <xf numFmtId="43" fontId="5" fillId="0" borderId="0" xfId="1" applyFont="1" applyBorder="1"/>
    <xf numFmtId="43" fontId="5" fillId="0" borderId="0" xfId="0" applyNumberFormat="1" applyFont="1" applyBorder="1"/>
    <xf numFmtId="43" fontId="5" fillId="0" borderId="0" xfId="0" applyNumberFormat="1" applyFont="1"/>
    <xf numFmtId="43" fontId="5" fillId="0" borderId="10" xfId="1" applyFont="1" applyBorder="1"/>
    <xf numFmtId="43" fontId="12" fillId="0" borderId="10" xfId="0" applyNumberFormat="1" applyFont="1" applyBorder="1"/>
    <xf numFmtId="43" fontId="13" fillId="0" borderId="1" xfId="0" applyNumberFormat="1" applyFont="1" applyBorder="1"/>
    <xf numFmtId="0" fontId="0" fillId="0" borderId="10" xfId="0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3" fontId="14" fillId="0" borderId="1" xfId="1" applyFont="1" applyBorder="1"/>
    <xf numFmtId="0" fontId="5" fillId="0" borderId="0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3" fontId="10" fillId="0" borderId="6" xfId="1" applyFont="1" applyBorder="1" applyAlignment="1">
      <alignment horizontal="center" wrapText="1"/>
    </xf>
    <xf numFmtId="43" fontId="10" fillId="0" borderId="8" xfId="1" applyFont="1" applyBorder="1" applyAlignment="1">
      <alignment horizontal="center" wrapText="1"/>
    </xf>
    <xf numFmtId="43" fontId="10" fillId="0" borderId="7" xfId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7" fillId="0" borderId="6" xfId="1" applyFont="1" applyBorder="1" applyAlignment="1">
      <alignment horizontal="center" wrapText="1"/>
    </xf>
    <xf numFmtId="43" fontId="7" fillId="0" borderId="7" xfId="1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0"/>
  <sheetViews>
    <sheetView tabSelected="1" workbookViewId="0">
      <selection activeCell="A3" sqref="A3"/>
    </sheetView>
  </sheetViews>
  <sheetFormatPr defaultRowHeight="15" x14ac:dyDescent="0.25"/>
  <cols>
    <col min="1" max="1" width="8" style="1" customWidth="1"/>
    <col min="2" max="2" width="40.28515625" style="3" customWidth="1"/>
    <col min="3" max="3" width="16" style="7" customWidth="1"/>
    <col min="4" max="4" width="15.42578125" style="7" customWidth="1"/>
    <col min="5" max="5" width="16.5703125" style="7" customWidth="1"/>
    <col min="6" max="6" width="1.42578125" style="11" customWidth="1"/>
    <col min="7" max="7" width="13.5703125" style="45" bestFit="1" customWidth="1"/>
    <col min="8" max="8" width="13.5703125" style="7" bestFit="1" customWidth="1"/>
    <col min="10" max="10" width="42.7109375" customWidth="1"/>
    <col min="11" max="11" width="13.28515625" customWidth="1"/>
    <col min="12" max="12" width="13.140625" customWidth="1"/>
    <col min="13" max="13" width="14.140625" customWidth="1"/>
    <col min="14" max="14" width="13.5703125" customWidth="1"/>
    <col min="15" max="16" width="11.7109375" customWidth="1"/>
    <col min="17" max="17" width="8.42578125" style="55" customWidth="1"/>
    <col min="18" max="18" width="32.85546875" style="55" customWidth="1"/>
    <col min="19" max="19" width="9.85546875" style="32" customWidth="1"/>
    <col min="20" max="20" width="10" style="32" customWidth="1"/>
    <col min="21" max="21" width="9" style="32" customWidth="1"/>
    <col min="22" max="22" width="9.7109375" style="32" customWidth="1"/>
    <col min="23" max="23" width="10" style="32" customWidth="1"/>
    <col min="24" max="24" width="10.42578125" style="32" customWidth="1"/>
    <col min="25" max="25" width="10" style="32" customWidth="1"/>
    <col min="26" max="26" width="9.140625" style="32" customWidth="1"/>
    <col min="27" max="27" width="10.7109375" style="32" customWidth="1"/>
  </cols>
  <sheetData>
    <row r="1" spans="1:27" x14ac:dyDescent="0.25">
      <c r="A1" s="85" t="s">
        <v>180</v>
      </c>
      <c r="B1" s="85"/>
      <c r="C1" s="85"/>
      <c r="D1" s="85"/>
      <c r="I1" s="85" t="str">
        <f>A1</f>
        <v>MEDICINSKA ŠKOLA BJELOVAR</v>
      </c>
      <c r="J1" s="85"/>
      <c r="K1" s="85"/>
      <c r="L1" s="85"/>
      <c r="M1" s="7"/>
      <c r="N1" s="7"/>
      <c r="O1" s="7"/>
      <c r="P1" s="7"/>
      <c r="Q1" s="91" t="str">
        <f>A1</f>
        <v>MEDICINSKA ŠKOLA BJELOVAR</v>
      </c>
      <c r="R1" s="91"/>
      <c r="S1" s="91"/>
      <c r="T1" s="91"/>
      <c r="U1" s="38"/>
      <c r="V1" s="38"/>
    </row>
    <row r="2" spans="1:27" x14ac:dyDescent="0.25">
      <c r="A2" s="86" t="s">
        <v>181</v>
      </c>
      <c r="B2" s="86"/>
      <c r="C2" s="86"/>
      <c r="D2" s="86"/>
      <c r="H2" s="28" t="s">
        <v>154</v>
      </c>
      <c r="I2" s="86" t="str">
        <f>A2</f>
        <v>BJELOVAR, POLJANA DR. FRANJE TUĐMANA 8</v>
      </c>
      <c r="J2" s="86"/>
      <c r="K2" s="86"/>
      <c r="L2" s="86"/>
      <c r="M2" s="7"/>
      <c r="N2" s="7"/>
      <c r="O2" s="7"/>
      <c r="P2" s="28" t="str">
        <f>H2</f>
        <v>str.1</v>
      </c>
      <c r="Q2" s="91" t="str">
        <f>A2</f>
        <v>BJELOVAR, POLJANA DR. FRANJE TUĐMANA 8</v>
      </c>
      <c r="R2" s="91"/>
      <c r="S2" s="91"/>
      <c r="T2" s="91"/>
      <c r="U2" s="38"/>
      <c r="V2" s="38"/>
      <c r="AA2" s="31" t="str">
        <f>P2</f>
        <v>str.1</v>
      </c>
    </row>
    <row r="3" spans="1:27" x14ac:dyDescent="0.25">
      <c r="A3" s="39"/>
      <c r="B3" s="39"/>
      <c r="C3" s="39"/>
      <c r="D3" s="39"/>
      <c r="H3" s="28"/>
      <c r="I3" s="39"/>
      <c r="J3" s="39"/>
      <c r="K3" s="39"/>
      <c r="L3" s="39"/>
      <c r="M3" s="7"/>
      <c r="N3" s="7"/>
      <c r="O3" s="7"/>
      <c r="P3" s="28"/>
      <c r="Q3" s="62"/>
      <c r="R3" s="62"/>
      <c r="S3" s="62"/>
      <c r="T3" s="62"/>
      <c r="U3" s="38"/>
      <c r="V3" s="38"/>
      <c r="AA3" s="31"/>
    </row>
    <row r="4" spans="1:27" ht="15.75" x14ac:dyDescent="0.3">
      <c r="A4" s="20"/>
      <c r="B4" s="87" t="s">
        <v>209</v>
      </c>
      <c r="C4" s="87"/>
      <c r="D4" s="87"/>
      <c r="E4" s="87"/>
      <c r="F4" s="87"/>
      <c r="G4" s="87"/>
      <c r="H4" s="87"/>
      <c r="I4" s="23"/>
      <c r="J4" s="87" t="str">
        <f>B4</f>
        <v>PRIHODI I RASHODI  I - XII 2018.</v>
      </c>
      <c r="K4" s="87"/>
      <c r="L4" s="87"/>
      <c r="M4" s="87"/>
      <c r="N4" s="87"/>
      <c r="O4" s="87"/>
      <c r="P4" s="87"/>
      <c r="Q4" s="62"/>
      <c r="R4" s="92" t="str">
        <f>B4</f>
        <v>PRIHODI I RASHODI  I - XII 2018.</v>
      </c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25">
      <c r="I5" s="1"/>
      <c r="J5" s="3"/>
      <c r="K5" s="7"/>
      <c r="L5" s="7"/>
      <c r="M5" s="7"/>
      <c r="N5" s="7"/>
      <c r="O5" s="7"/>
      <c r="P5" s="7"/>
      <c r="Q5" s="63"/>
    </row>
    <row r="6" spans="1:27" ht="15" customHeight="1" x14ac:dyDescent="0.25">
      <c r="A6" s="4"/>
      <c r="B6" s="9"/>
      <c r="C6" s="40" t="s">
        <v>172</v>
      </c>
      <c r="D6" s="40" t="s">
        <v>173</v>
      </c>
      <c r="E6" s="40" t="s">
        <v>172</v>
      </c>
      <c r="G6" s="46" t="s">
        <v>174</v>
      </c>
      <c r="H6" s="30" t="s">
        <v>175</v>
      </c>
      <c r="I6" s="4"/>
      <c r="J6" s="9"/>
      <c r="K6" s="88" t="s">
        <v>161</v>
      </c>
      <c r="L6" s="89"/>
      <c r="M6" s="88" t="s">
        <v>164</v>
      </c>
      <c r="N6" s="90"/>
      <c r="O6" s="90"/>
      <c r="P6" s="89"/>
      <c r="Q6" s="64"/>
      <c r="R6" s="56"/>
      <c r="S6" s="93" t="s">
        <v>167</v>
      </c>
      <c r="T6" s="94"/>
      <c r="U6" s="94"/>
      <c r="V6" s="94"/>
      <c r="W6" s="95"/>
      <c r="X6" s="94" t="s">
        <v>5</v>
      </c>
      <c r="Y6" s="94"/>
      <c r="Z6" s="94"/>
      <c r="AA6" s="95"/>
    </row>
    <row r="7" spans="1:27" x14ac:dyDescent="0.25">
      <c r="A7" s="6" t="s">
        <v>7</v>
      </c>
      <c r="B7" s="10" t="s">
        <v>8</v>
      </c>
      <c r="C7" s="41" t="s">
        <v>210</v>
      </c>
      <c r="D7" s="41" t="s">
        <v>189</v>
      </c>
      <c r="E7" s="41" t="s">
        <v>211</v>
      </c>
      <c r="G7" s="47" t="s">
        <v>190</v>
      </c>
      <c r="H7" s="42" t="s">
        <v>176</v>
      </c>
      <c r="I7" s="6" t="s">
        <v>7</v>
      </c>
      <c r="J7" s="10" t="s">
        <v>8</v>
      </c>
      <c r="K7" s="42" t="s">
        <v>162</v>
      </c>
      <c r="L7" s="42" t="s">
        <v>163</v>
      </c>
      <c r="M7" s="43" t="s">
        <v>165</v>
      </c>
      <c r="N7" s="43" t="s">
        <v>204</v>
      </c>
      <c r="O7" s="42" t="s">
        <v>166</v>
      </c>
      <c r="P7" s="42" t="s">
        <v>163</v>
      </c>
      <c r="Q7" s="54" t="s">
        <v>7</v>
      </c>
      <c r="R7" s="57" t="s">
        <v>8</v>
      </c>
      <c r="S7" s="33" t="s">
        <v>188</v>
      </c>
      <c r="T7" s="33" t="s">
        <v>168</v>
      </c>
      <c r="U7" s="33" t="s">
        <v>171</v>
      </c>
      <c r="V7" s="33" t="s">
        <v>182</v>
      </c>
      <c r="W7" s="44" t="s">
        <v>163</v>
      </c>
      <c r="X7" s="44" t="s">
        <v>169</v>
      </c>
      <c r="Y7" s="33" t="s">
        <v>170</v>
      </c>
      <c r="Z7" s="33" t="s">
        <v>216</v>
      </c>
      <c r="AA7" s="33" t="s">
        <v>163</v>
      </c>
    </row>
    <row r="8" spans="1:27" x14ac:dyDescent="0.25">
      <c r="A8" s="13"/>
      <c r="B8" s="14"/>
      <c r="C8" s="12"/>
      <c r="D8" s="12"/>
      <c r="E8" s="12"/>
      <c r="G8" s="48"/>
      <c r="H8" s="12"/>
      <c r="I8" s="13"/>
      <c r="J8" s="14"/>
      <c r="K8" s="29"/>
      <c r="L8" s="29"/>
      <c r="M8" s="29"/>
      <c r="N8" s="29"/>
      <c r="O8" s="29"/>
      <c r="P8" s="29"/>
      <c r="Q8" s="65"/>
      <c r="R8" s="58"/>
      <c r="S8" s="34"/>
      <c r="T8" s="34"/>
      <c r="U8" s="34"/>
      <c r="V8" s="34"/>
      <c r="W8" s="34"/>
      <c r="X8" s="34"/>
      <c r="Y8" s="34"/>
      <c r="Z8" s="34"/>
      <c r="AA8" s="34"/>
    </row>
    <row r="9" spans="1:27" x14ac:dyDescent="0.25">
      <c r="A9" s="13">
        <v>634140</v>
      </c>
      <c r="B9" s="14" t="s">
        <v>0</v>
      </c>
      <c r="C9" s="12">
        <v>5433.56</v>
      </c>
      <c r="D9" s="12">
        <v>7000</v>
      </c>
      <c r="E9" s="12">
        <v>12982.8</v>
      </c>
      <c r="G9" s="48">
        <f>IF(C9&lt;&gt;0,E9/C9*100,0)</f>
        <v>238.93727132855801</v>
      </c>
      <c r="H9" s="48">
        <f>IF(D9&lt;&gt;0,E9/D9*100,0)</f>
        <v>185.46857142857144</v>
      </c>
      <c r="I9" s="13">
        <v>634140</v>
      </c>
      <c r="J9" s="14" t="s">
        <v>0</v>
      </c>
      <c r="K9" s="12"/>
      <c r="L9" s="12"/>
      <c r="M9" s="12"/>
      <c r="N9" s="12"/>
      <c r="O9" s="12"/>
      <c r="P9" s="12"/>
      <c r="Q9" s="65">
        <v>634140</v>
      </c>
      <c r="R9" s="58" t="s">
        <v>0</v>
      </c>
      <c r="S9" s="35"/>
      <c r="T9" s="35"/>
      <c r="U9" s="35"/>
      <c r="V9" s="35"/>
      <c r="W9" s="35"/>
      <c r="X9" s="35"/>
      <c r="Y9" s="35"/>
      <c r="Z9" s="35"/>
      <c r="AA9" s="35">
        <f>E9-K9-L9-M9-N9-O9-P9-S9-T9-U9-V9-W9-X9-Y9-Z9</f>
        <v>12982.8</v>
      </c>
    </row>
    <row r="10" spans="1:27" s="2" customFormat="1" x14ac:dyDescent="0.25">
      <c r="A10" s="15">
        <v>634</v>
      </c>
      <c r="B10" s="16" t="s">
        <v>9</v>
      </c>
      <c r="C10" s="17">
        <f>C9</f>
        <v>5433.56</v>
      </c>
      <c r="D10" s="17">
        <f t="shared" ref="D10:F10" si="0">D9</f>
        <v>7000</v>
      </c>
      <c r="E10" s="17">
        <f t="shared" si="0"/>
        <v>12982.8</v>
      </c>
      <c r="F10" s="19">
        <f t="shared" si="0"/>
        <v>0</v>
      </c>
      <c r="G10" s="49">
        <f t="shared" ref="G10:G33" si="1">IF(C10&lt;&gt;0,E10/C10*100,0)</f>
        <v>238.93727132855801</v>
      </c>
      <c r="H10" s="49">
        <f t="shared" ref="H10:H33" si="2">IF(D10&lt;&gt;0,E10/D10*100,0)</f>
        <v>185.46857142857144</v>
      </c>
      <c r="I10" s="15">
        <v>634</v>
      </c>
      <c r="J10" s="16" t="s">
        <v>9</v>
      </c>
      <c r="K10" s="17">
        <f>K9</f>
        <v>0</v>
      </c>
      <c r="L10" s="17">
        <f t="shared" ref="L10:P10" si="3">L9</f>
        <v>0</v>
      </c>
      <c r="M10" s="17">
        <f t="shared" si="3"/>
        <v>0</v>
      </c>
      <c r="N10" s="17">
        <f t="shared" si="3"/>
        <v>0</v>
      </c>
      <c r="O10" s="17">
        <f t="shared" si="3"/>
        <v>0</v>
      </c>
      <c r="P10" s="17">
        <f t="shared" si="3"/>
        <v>0</v>
      </c>
      <c r="Q10" s="66">
        <v>634</v>
      </c>
      <c r="R10" s="59" t="s">
        <v>9</v>
      </c>
      <c r="S10" s="36">
        <f>S9</f>
        <v>0</v>
      </c>
      <c r="T10" s="36">
        <f t="shared" ref="T10:AA10" si="4">T9</f>
        <v>0</v>
      </c>
      <c r="U10" s="36">
        <f t="shared" si="4"/>
        <v>0</v>
      </c>
      <c r="V10" s="36">
        <f t="shared" si="4"/>
        <v>0</v>
      </c>
      <c r="W10" s="36">
        <f t="shared" si="4"/>
        <v>0</v>
      </c>
      <c r="X10" s="36">
        <f t="shared" si="4"/>
        <v>0</v>
      </c>
      <c r="Y10" s="36">
        <f t="shared" si="4"/>
        <v>0</v>
      </c>
      <c r="Z10" s="36">
        <f t="shared" si="4"/>
        <v>0</v>
      </c>
      <c r="AA10" s="36">
        <f t="shared" si="4"/>
        <v>12982.8</v>
      </c>
    </row>
    <row r="11" spans="1:27" x14ac:dyDescent="0.25">
      <c r="A11" s="13">
        <v>636120</v>
      </c>
      <c r="B11" s="14" t="s">
        <v>11</v>
      </c>
      <c r="C11" s="12">
        <v>5165858.4800000004</v>
      </c>
      <c r="D11" s="12">
        <v>5660500</v>
      </c>
      <c r="E11" s="12">
        <v>5470305.1500000004</v>
      </c>
      <c r="G11" s="48">
        <f t="shared" si="1"/>
        <v>105.89343806414146</v>
      </c>
      <c r="H11" s="48">
        <f t="shared" si="2"/>
        <v>96.639963784118024</v>
      </c>
      <c r="I11" s="13">
        <v>636120</v>
      </c>
      <c r="J11" s="14" t="s">
        <v>11</v>
      </c>
      <c r="K11" s="12">
        <v>5460373.54</v>
      </c>
      <c r="L11" s="12">
        <v>6694.9</v>
      </c>
      <c r="M11" s="12"/>
      <c r="N11" s="12"/>
      <c r="O11" s="12"/>
      <c r="P11" s="12"/>
      <c r="Q11" s="65">
        <v>636120</v>
      </c>
      <c r="R11" s="58" t="s">
        <v>11</v>
      </c>
      <c r="S11" s="35"/>
      <c r="T11" s="35"/>
      <c r="U11" s="35"/>
      <c r="V11" s="35"/>
      <c r="W11" s="35">
        <v>3236.71</v>
      </c>
      <c r="X11" s="35"/>
      <c r="Y11" s="35"/>
      <c r="Z11" s="35"/>
      <c r="AA11" s="35">
        <f t="shared" ref="AA11:AA30" si="5">E11-K11-L11-M11-N11-O11-P11-S11-T11-U11-V11-W11-X11-Y11-Z11</f>
        <v>3.3560354495421052E-10</v>
      </c>
    </row>
    <row r="12" spans="1:27" x14ac:dyDescent="0.25">
      <c r="A12" s="13">
        <v>636130</v>
      </c>
      <c r="B12" s="14" t="s">
        <v>179</v>
      </c>
      <c r="C12" s="12"/>
      <c r="D12" s="12">
        <v>5000</v>
      </c>
      <c r="E12" s="12">
        <v>5000</v>
      </c>
      <c r="G12" s="48">
        <f t="shared" si="1"/>
        <v>0</v>
      </c>
      <c r="H12" s="48">
        <f t="shared" si="2"/>
        <v>100</v>
      </c>
      <c r="I12" s="13">
        <v>636130</v>
      </c>
      <c r="J12" s="14" t="s">
        <v>179</v>
      </c>
      <c r="K12" s="12"/>
      <c r="L12" s="12"/>
      <c r="M12" s="12"/>
      <c r="N12" s="12"/>
      <c r="O12" s="12"/>
      <c r="P12" s="12"/>
      <c r="Q12" s="65">
        <v>636130</v>
      </c>
      <c r="R12" s="58" t="s">
        <v>179</v>
      </c>
      <c r="S12" s="35"/>
      <c r="T12" s="35"/>
      <c r="U12" s="35"/>
      <c r="V12" s="35"/>
      <c r="W12" s="35">
        <v>5000</v>
      </c>
      <c r="X12" s="35"/>
      <c r="Y12" s="35"/>
      <c r="Z12" s="35"/>
      <c r="AA12" s="35">
        <f t="shared" si="5"/>
        <v>0</v>
      </c>
    </row>
    <row r="13" spans="1:27" s="2" customFormat="1" x14ac:dyDescent="0.25">
      <c r="A13" s="15">
        <v>636</v>
      </c>
      <c r="B13" s="16" t="s">
        <v>10</v>
      </c>
      <c r="C13" s="17">
        <f>C11+C12</f>
        <v>5165858.4800000004</v>
      </c>
      <c r="D13" s="17">
        <f t="shared" ref="D13:E13" si="6">D11+D12</f>
        <v>5665500</v>
      </c>
      <c r="E13" s="17">
        <f t="shared" si="6"/>
        <v>5475305.1500000004</v>
      </c>
      <c r="F13" s="19">
        <f t="shared" ref="F13" si="7">F11</f>
        <v>0</v>
      </c>
      <c r="G13" s="49">
        <f t="shared" si="1"/>
        <v>105.99022739778965</v>
      </c>
      <c r="H13" s="49">
        <f t="shared" si="2"/>
        <v>96.642929132468453</v>
      </c>
      <c r="I13" s="15">
        <v>636</v>
      </c>
      <c r="J13" s="16" t="s">
        <v>10</v>
      </c>
      <c r="K13" s="17">
        <f>K11+K12</f>
        <v>5460373.54</v>
      </c>
      <c r="L13" s="17">
        <f t="shared" ref="L13:P13" si="8">L11+L12</f>
        <v>6694.9</v>
      </c>
      <c r="M13" s="17">
        <f t="shared" si="8"/>
        <v>0</v>
      </c>
      <c r="N13" s="17">
        <f t="shared" si="8"/>
        <v>0</v>
      </c>
      <c r="O13" s="17">
        <f t="shared" si="8"/>
        <v>0</v>
      </c>
      <c r="P13" s="17">
        <f t="shared" si="8"/>
        <v>0</v>
      </c>
      <c r="Q13" s="66">
        <v>636</v>
      </c>
      <c r="R13" s="59" t="s">
        <v>10</v>
      </c>
      <c r="S13" s="36">
        <f>S11+S12</f>
        <v>0</v>
      </c>
      <c r="T13" s="36">
        <f t="shared" ref="T13:Z13" si="9">T11+T12</f>
        <v>0</v>
      </c>
      <c r="U13" s="36">
        <f t="shared" si="9"/>
        <v>0</v>
      </c>
      <c r="V13" s="36">
        <f t="shared" si="9"/>
        <v>0</v>
      </c>
      <c r="W13" s="36">
        <f t="shared" si="9"/>
        <v>8236.7099999999991</v>
      </c>
      <c r="X13" s="36">
        <f t="shared" si="9"/>
        <v>0</v>
      </c>
      <c r="Y13" s="36">
        <f t="shared" si="9"/>
        <v>0</v>
      </c>
      <c r="Z13" s="36">
        <f t="shared" si="9"/>
        <v>0</v>
      </c>
      <c r="AA13" s="36">
        <f t="shared" ref="AA13" si="10">AA11</f>
        <v>3.3560354495421052E-10</v>
      </c>
    </row>
    <row r="14" spans="1:27" s="22" customFormat="1" x14ac:dyDescent="0.25">
      <c r="A14" s="21">
        <v>6381192</v>
      </c>
      <c r="B14" s="14" t="s">
        <v>185</v>
      </c>
      <c r="C14" s="12"/>
      <c r="D14" s="12">
        <v>13000</v>
      </c>
      <c r="E14" s="12">
        <v>12946.81</v>
      </c>
      <c r="F14" s="11"/>
      <c r="G14" s="48">
        <f t="shared" si="1"/>
        <v>0</v>
      </c>
      <c r="H14" s="48">
        <f t="shared" si="2"/>
        <v>99.590846153846144</v>
      </c>
      <c r="I14" s="21">
        <v>6381192</v>
      </c>
      <c r="J14" s="14" t="s">
        <v>185</v>
      </c>
      <c r="K14" s="12"/>
      <c r="L14" s="12"/>
      <c r="M14" s="12"/>
      <c r="N14" s="12"/>
      <c r="O14" s="12"/>
      <c r="P14" s="12"/>
      <c r="Q14" s="65">
        <v>6381192</v>
      </c>
      <c r="R14" s="14" t="s">
        <v>185</v>
      </c>
      <c r="S14" s="35">
        <v>0</v>
      </c>
      <c r="T14" s="35"/>
      <c r="U14" s="35"/>
      <c r="V14" s="35"/>
      <c r="W14" s="35">
        <v>12946.81</v>
      </c>
      <c r="X14" s="35"/>
      <c r="Y14" s="35"/>
      <c r="Z14" s="35"/>
      <c r="AA14" s="35">
        <f t="shared" si="5"/>
        <v>0</v>
      </c>
    </row>
    <row r="15" spans="1:27" s="22" customFormat="1" x14ac:dyDescent="0.25">
      <c r="A15" s="21">
        <v>63814</v>
      </c>
      <c r="B15" s="14" t="s">
        <v>186</v>
      </c>
      <c r="C15" s="12">
        <v>3392.79</v>
      </c>
      <c r="D15" s="12">
        <v>13700</v>
      </c>
      <c r="E15" s="12">
        <v>13540.01</v>
      </c>
      <c r="F15" s="11"/>
      <c r="G15" s="48">
        <f t="shared" si="1"/>
        <v>399.08187656766262</v>
      </c>
      <c r="H15" s="48">
        <f t="shared" si="2"/>
        <v>98.832189781021896</v>
      </c>
      <c r="I15" s="21">
        <v>63814</v>
      </c>
      <c r="J15" s="14" t="s">
        <v>186</v>
      </c>
      <c r="K15" s="12"/>
      <c r="L15" s="12"/>
      <c r="M15" s="12"/>
      <c r="N15" s="12"/>
      <c r="O15" s="12"/>
      <c r="P15" s="12"/>
      <c r="Q15" s="65">
        <v>63814</v>
      </c>
      <c r="R15" s="14" t="s">
        <v>186</v>
      </c>
      <c r="S15" s="82">
        <v>13540.01</v>
      </c>
      <c r="T15" s="35"/>
      <c r="U15" s="35"/>
      <c r="V15" s="35"/>
      <c r="W15" s="35"/>
      <c r="X15" s="35"/>
      <c r="Y15" s="35"/>
      <c r="Z15" s="35"/>
      <c r="AA15" s="35">
        <f t="shared" si="5"/>
        <v>0</v>
      </c>
    </row>
    <row r="16" spans="1:27" s="2" customFormat="1" x14ac:dyDescent="0.25">
      <c r="A16" s="15">
        <v>638</v>
      </c>
      <c r="B16" s="16" t="s">
        <v>187</v>
      </c>
      <c r="C16" s="17">
        <f>C14+C15</f>
        <v>3392.79</v>
      </c>
      <c r="D16" s="17">
        <f t="shared" ref="D16:E16" si="11">D14+D15</f>
        <v>26700</v>
      </c>
      <c r="E16" s="17">
        <f t="shared" si="11"/>
        <v>26486.82</v>
      </c>
      <c r="F16" s="19"/>
      <c r="G16" s="49">
        <f t="shared" si="1"/>
        <v>780.67961765980215</v>
      </c>
      <c r="H16" s="49">
        <f t="shared" si="2"/>
        <v>99.201573033707874</v>
      </c>
      <c r="I16" s="15">
        <v>638</v>
      </c>
      <c r="J16" s="16" t="s">
        <v>187</v>
      </c>
      <c r="K16" s="17">
        <f>K14+K15</f>
        <v>0</v>
      </c>
      <c r="L16" s="17">
        <f t="shared" ref="L16:P16" si="12">L14+L15</f>
        <v>0</v>
      </c>
      <c r="M16" s="17">
        <f t="shared" si="12"/>
        <v>0</v>
      </c>
      <c r="N16" s="17">
        <f t="shared" si="12"/>
        <v>0</v>
      </c>
      <c r="O16" s="17">
        <f t="shared" si="12"/>
        <v>0</v>
      </c>
      <c r="P16" s="17">
        <f t="shared" si="12"/>
        <v>0</v>
      </c>
      <c r="Q16" s="66">
        <v>638</v>
      </c>
      <c r="R16" s="16" t="s">
        <v>187</v>
      </c>
      <c r="S16" s="36">
        <f>S14+S15</f>
        <v>13540.01</v>
      </c>
      <c r="T16" s="36">
        <f t="shared" ref="T16:AA16" si="13">T14+T15</f>
        <v>0</v>
      </c>
      <c r="U16" s="36">
        <f t="shared" si="13"/>
        <v>0</v>
      </c>
      <c r="V16" s="36">
        <f t="shared" si="13"/>
        <v>0</v>
      </c>
      <c r="W16" s="36">
        <f t="shared" si="13"/>
        <v>12946.81</v>
      </c>
      <c r="X16" s="36">
        <f t="shared" si="13"/>
        <v>0</v>
      </c>
      <c r="Y16" s="36">
        <f t="shared" si="13"/>
        <v>0</v>
      </c>
      <c r="Z16" s="36">
        <f t="shared" si="13"/>
        <v>0</v>
      </c>
      <c r="AA16" s="36">
        <f t="shared" si="13"/>
        <v>0</v>
      </c>
    </row>
    <row r="17" spans="1:27" x14ac:dyDescent="0.25">
      <c r="A17" s="13">
        <v>641320</v>
      </c>
      <c r="B17" s="14" t="s">
        <v>1</v>
      </c>
      <c r="C17" s="12">
        <v>824.46</v>
      </c>
      <c r="D17" s="12">
        <v>1000</v>
      </c>
      <c r="E17" s="12">
        <v>569.41999999999996</v>
      </c>
      <c r="G17" s="48">
        <f t="shared" si="1"/>
        <v>69.065812774422042</v>
      </c>
      <c r="H17" s="48">
        <f t="shared" si="2"/>
        <v>56.941999999999993</v>
      </c>
      <c r="I17" s="13">
        <v>641320</v>
      </c>
      <c r="J17" s="14" t="s">
        <v>1</v>
      </c>
      <c r="K17" s="12"/>
      <c r="L17" s="12"/>
      <c r="M17" s="12"/>
      <c r="N17" s="12"/>
      <c r="O17" s="12"/>
      <c r="P17" s="12"/>
      <c r="Q17" s="65">
        <v>641320</v>
      </c>
      <c r="R17" s="58" t="s">
        <v>1</v>
      </c>
      <c r="S17" s="35"/>
      <c r="T17" s="35"/>
      <c r="U17" s="35"/>
      <c r="V17" s="35"/>
      <c r="W17" s="35">
        <v>569.41999999999996</v>
      </c>
      <c r="X17" s="35"/>
      <c r="Y17" s="35"/>
      <c r="Z17" s="35"/>
      <c r="AA17" s="35">
        <f t="shared" si="5"/>
        <v>0</v>
      </c>
    </row>
    <row r="18" spans="1:27" s="2" customFormat="1" x14ac:dyDescent="0.25">
      <c r="A18" s="15">
        <v>641</v>
      </c>
      <c r="B18" s="16" t="s">
        <v>12</v>
      </c>
      <c r="C18" s="17">
        <f>C17</f>
        <v>824.46</v>
      </c>
      <c r="D18" s="17">
        <f t="shared" ref="D18:F18" si="14">D17</f>
        <v>1000</v>
      </c>
      <c r="E18" s="17">
        <f t="shared" si="14"/>
        <v>569.41999999999996</v>
      </c>
      <c r="F18" s="19">
        <f t="shared" si="14"/>
        <v>0</v>
      </c>
      <c r="G18" s="49">
        <f t="shared" si="1"/>
        <v>69.065812774422042</v>
      </c>
      <c r="H18" s="49">
        <f t="shared" si="2"/>
        <v>56.941999999999993</v>
      </c>
      <c r="I18" s="15">
        <v>641</v>
      </c>
      <c r="J18" s="16" t="s">
        <v>12</v>
      </c>
      <c r="K18" s="17">
        <f>K17</f>
        <v>0</v>
      </c>
      <c r="L18" s="17">
        <f t="shared" ref="L18:P18" si="15">L17</f>
        <v>0</v>
      </c>
      <c r="M18" s="17">
        <f t="shared" si="15"/>
        <v>0</v>
      </c>
      <c r="N18" s="17">
        <f t="shared" si="15"/>
        <v>0</v>
      </c>
      <c r="O18" s="17">
        <f t="shared" si="15"/>
        <v>0</v>
      </c>
      <c r="P18" s="17">
        <f t="shared" si="15"/>
        <v>0</v>
      </c>
      <c r="Q18" s="66">
        <v>641</v>
      </c>
      <c r="R18" s="59" t="s">
        <v>12</v>
      </c>
      <c r="S18" s="36">
        <f>S17</f>
        <v>0</v>
      </c>
      <c r="T18" s="36">
        <f t="shared" ref="T18:AA18" si="16">T17</f>
        <v>0</v>
      </c>
      <c r="U18" s="36">
        <f t="shared" si="16"/>
        <v>0</v>
      </c>
      <c r="V18" s="36">
        <f t="shared" si="16"/>
        <v>0</v>
      </c>
      <c r="W18" s="36">
        <f t="shared" si="16"/>
        <v>569.41999999999996</v>
      </c>
      <c r="X18" s="36">
        <f t="shared" si="16"/>
        <v>0</v>
      </c>
      <c r="Y18" s="36">
        <f t="shared" si="16"/>
        <v>0</v>
      </c>
      <c r="Z18" s="36">
        <f t="shared" si="16"/>
        <v>0</v>
      </c>
      <c r="AA18" s="36">
        <f t="shared" si="16"/>
        <v>0</v>
      </c>
    </row>
    <row r="19" spans="1:27" x14ac:dyDescent="0.25">
      <c r="A19" s="13">
        <v>661510</v>
      </c>
      <c r="B19" s="14" t="s">
        <v>2</v>
      </c>
      <c r="C19" s="12">
        <v>118400</v>
      </c>
      <c r="D19" s="12">
        <v>119500</v>
      </c>
      <c r="E19" s="12">
        <v>109000</v>
      </c>
      <c r="G19" s="48">
        <f t="shared" si="1"/>
        <v>92.060810810810807</v>
      </c>
      <c r="H19" s="48">
        <f t="shared" si="2"/>
        <v>91.213389121338921</v>
      </c>
      <c r="I19" s="13">
        <v>661510</v>
      </c>
      <c r="J19" s="14" t="s">
        <v>2</v>
      </c>
      <c r="K19" s="12"/>
      <c r="L19" s="12"/>
      <c r="M19" s="12"/>
      <c r="N19" s="12"/>
      <c r="O19" s="12"/>
      <c r="P19" s="12"/>
      <c r="Q19" s="65">
        <v>661510</v>
      </c>
      <c r="R19" s="58" t="s">
        <v>2</v>
      </c>
      <c r="S19" s="35"/>
      <c r="T19" s="35">
        <v>42800</v>
      </c>
      <c r="U19" s="35"/>
      <c r="V19" s="35">
        <v>66200</v>
      </c>
      <c r="W19" s="35"/>
      <c r="X19" s="35"/>
      <c r="Y19" s="35"/>
      <c r="Z19" s="35"/>
      <c r="AA19" s="35">
        <f t="shared" si="5"/>
        <v>0</v>
      </c>
    </row>
    <row r="20" spans="1:27" s="2" customFormat="1" x14ac:dyDescent="0.25">
      <c r="A20" s="15">
        <v>661</v>
      </c>
      <c r="B20" s="16" t="s">
        <v>13</v>
      </c>
      <c r="C20" s="17">
        <f>C19</f>
        <v>118400</v>
      </c>
      <c r="D20" s="17">
        <f t="shared" ref="D20:F20" si="17">D19</f>
        <v>119500</v>
      </c>
      <c r="E20" s="17">
        <f t="shared" si="17"/>
        <v>109000</v>
      </c>
      <c r="F20" s="19">
        <f t="shared" si="17"/>
        <v>0</v>
      </c>
      <c r="G20" s="49">
        <f t="shared" si="1"/>
        <v>92.060810810810807</v>
      </c>
      <c r="H20" s="49">
        <f t="shared" si="2"/>
        <v>91.213389121338921</v>
      </c>
      <c r="I20" s="15">
        <v>661</v>
      </c>
      <c r="J20" s="16" t="s">
        <v>13</v>
      </c>
      <c r="K20" s="17">
        <f>K19</f>
        <v>0</v>
      </c>
      <c r="L20" s="17">
        <f t="shared" ref="L20:P20" si="18">L19</f>
        <v>0</v>
      </c>
      <c r="M20" s="17">
        <f t="shared" si="18"/>
        <v>0</v>
      </c>
      <c r="N20" s="17">
        <f t="shared" si="18"/>
        <v>0</v>
      </c>
      <c r="O20" s="17">
        <f t="shared" si="18"/>
        <v>0</v>
      </c>
      <c r="P20" s="17">
        <f t="shared" si="18"/>
        <v>0</v>
      </c>
      <c r="Q20" s="66">
        <v>661</v>
      </c>
      <c r="R20" s="59" t="s">
        <v>13</v>
      </c>
      <c r="S20" s="36">
        <f>S19</f>
        <v>0</v>
      </c>
      <c r="T20" s="36">
        <f t="shared" ref="T20:AA20" si="19">T19</f>
        <v>42800</v>
      </c>
      <c r="U20" s="36">
        <f t="shared" si="19"/>
        <v>0</v>
      </c>
      <c r="V20" s="36">
        <f t="shared" si="19"/>
        <v>66200</v>
      </c>
      <c r="W20" s="36">
        <f t="shared" si="19"/>
        <v>0</v>
      </c>
      <c r="X20" s="36">
        <f t="shared" si="19"/>
        <v>0</v>
      </c>
      <c r="Y20" s="36">
        <f t="shared" si="19"/>
        <v>0</v>
      </c>
      <c r="Z20" s="36">
        <f t="shared" si="19"/>
        <v>0</v>
      </c>
      <c r="AA20" s="36">
        <f t="shared" si="19"/>
        <v>0</v>
      </c>
    </row>
    <row r="21" spans="1:27" x14ac:dyDescent="0.25">
      <c r="A21" s="13">
        <v>663140</v>
      </c>
      <c r="B21" s="14" t="s">
        <v>3</v>
      </c>
      <c r="C21" s="12">
        <v>3957.99</v>
      </c>
      <c r="D21" s="12">
        <v>13000</v>
      </c>
      <c r="E21" s="12">
        <v>18677.7</v>
      </c>
      <c r="G21" s="48">
        <f t="shared" si="1"/>
        <v>471.89861520620315</v>
      </c>
      <c r="H21" s="48">
        <f t="shared" si="2"/>
        <v>143.67461538461538</v>
      </c>
      <c r="I21" s="13">
        <v>663140</v>
      </c>
      <c r="J21" s="14" t="s">
        <v>3</v>
      </c>
      <c r="K21" s="12"/>
      <c r="L21" s="12"/>
      <c r="M21" s="12"/>
      <c r="N21" s="12"/>
      <c r="O21" s="12"/>
      <c r="P21" s="12"/>
      <c r="Q21" s="65">
        <v>663140</v>
      </c>
      <c r="R21" s="58" t="s">
        <v>3</v>
      </c>
      <c r="S21" s="35"/>
      <c r="T21" s="35"/>
      <c r="U21" s="35"/>
      <c r="V21" s="35"/>
      <c r="W21" s="35">
        <v>18677.7</v>
      </c>
      <c r="X21" s="35"/>
      <c r="Y21" s="35"/>
      <c r="Z21" s="35"/>
      <c r="AA21" s="35">
        <f t="shared" si="5"/>
        <v>0</v>
      </c>
    </row>
    <row r="22" spans="1:27" s="2" customFormat="1" x14ac:dyDescent="0.25">
      <c r="A22" s="15">
        <v>663</v>
      </c>
      <c r="B22" s="16" t="s">
        <v>14</v>
      </c>
      <c r="C22" s="17">
        <f>C21</f>
        <v>3957.99</v>
      </c>
      <c r="D22" s="17">
        <f t="shared" ref="D22:F22" si="20">D21</f>
        <v>13000</v>
      </c>
      <c r="E22" s="17">
        <f t="shared" si="20"/>
        <v>18677.7</v>
      </c>
      <c r="F22" s="19">
        <f t="shared" si="20"/>
        <v>0</v>
      </c>
      <c r="G22" s="49">
        <f t="shared" si="1"/>
        <v>471.89861520620315</v>
      </c>
      <c r="H22" s="49">
        <f t="shared" si="2"/>
        <v>143.67461538461538</v>
      </c>
      <c r="I22" s="15">
        <v>663</v>
      </c>
      <c r="J22" s="16" t="s">
        <v>14</v>
      </c>
      <c r="K22" s="17">
        <f>K21</f>
        <v>0</v>
      </c>
      <c r="L22" s="17">
        <f t="shared" ref="L22:P22" si="21">L21</f>
        <v>0</v>
      </c>
      <c r="M22" s="17">
        <f t="shared" si="21"/>
        <v>0</v>
      </c>
      <c r="N22" s="17">
        <f t="shared" si="21"/>
        <v>0</v>
      </c>
      <c r="O22" s="17">
        <f t="shared" si="21"/>
        <v>0</v>
      </c>
      <c r="P22" s="17">
        <f t="shared" si="21"/>
        <v>0</v>
      </c>
      <c r="Q22" s="66">
        <v>663</v>
      </c>
      <c r="R22" s="59" t="s">
        <v>14</v>
      </c>
      <c r="S22" s="36">
        <f>S21</f>
        <v>0</v>
      </c>
      <c r="T22" s="36">
        <f t="shared" ref="T22:AA22" si="22">T21</f>
        <v>0</v>
      </c>
      <c r="U22" s="36">
        <f t="shared" si="22"/>
        <v>0</v>
      </c>
      <c r="V22" s="36">
        <f t="shared" si="22"/>
        <v>0</v>
      </c>
      <c r="W22" s="36">
        <f t="shared" si="22"/>
        <v>18677.7</v>
      </c>
      <c r="X22" s="36">
        <f t="shared" si="22"/>
        <v>0</v>
      </c>
      <c r="Y22" s="36">
        <f t="shared" si="22"/>
        <v>0</v>
      </c>
      <c r="Z22" s="36">
        <f t="shared" si="22"/>
        <v>0</v>
      </c>
      <c r="AA22" s="36">
        <f t="shared" si="22"/>
        <v>0</v>
      </c>
    </row>
    <row r="23" spans="1:27" x14ac:dyDescent="0.25">
      <c r="A23" s="13">
        <v>671110</v>
      </c>
      <c r="B23" s="14" t="s">
        <v>4</v>
      </c>
      <c r="C23" s="12">
        <v>666729</v>
      </c>
      <c r="D23" s="12">
        <v>630000</v>
      </c>
      <c r="E23" s="12">
        <v>624938.57999999996</v>
      </c>
      <c r="G23" s="48">
        <f t="shared" si="1"/>
        <v>93.732023055844266</v>
      </c>
      <c r="H23" s="48">
        <f t="shared" si="2"/>
        <v>99.196599999999989</v>
      </c>
      <c r="I23" s="13">
        <v>671110</v>
      </c>
      <c r="J23" s="14" t="s">
        <v>4</v>
      </c>
      <c r="K23" s="12"/>
      <c r="L23" s="12"/>
      <c r="M23" s="12">
        <v>601462.07999999996</v>
      </c>
      <c r="N23" s="12"/>
      <c r="O23" s="12">
        <v>7000</v>
      </c>
      <c r="P23" s="12">
        <v>16476.5</v>
      </c>
      <c r="Q23" s="65">
        <v>671110</v>
      </c>
      <c r="R23" s="58" t="s">
        <v>4</v>
      </c>
      <c r="S23" s="35"/>
      <c r="T23" s="35"/>
      <c r="U23" s="35"/>
      <c r="V23" s="35"/>
      <c r="W23" s="35"/>
      <c r="X23" s="35"/>
      <c r="Y23" s="35"/>
      <c r="Z23" s="35"/>
      <c r="AA23" s="35">
        <f t="shared" si="5"/>
        <v>0</v>
      </c>
    </row>
    <row r="24" spans="1:27" x14ac:dyDescent="0.25">
      <c r="A24" s="13">
        <v>671210</v>
      </c>
      <c r="B24" s="14" t="s">
        <v>203</v>
      </c>
      <c r="C24" s="12"/>
      <c r="D24" s="12">
        <v>76000</v>
      </c>
      <c r="E24" s="12">
        <v>74088.92</v>
      </c>
      <c r="G24" s="48">
        <f t="shared" si="1"/>
        <v>0</v>
      </c>
      <c r="H24" s="48">
        <f t="shared" si="2"/>
        <v>97.485421052631565</v>
      </c>
      <c r="I24" s="13">
        <v>671210</v>
      </c>
      <c r="J24" s="14" t="s">
        <v>203</v>
      </c>
      <c r="K24" s="12"/>
      <c r="L24" s="12"/>
      <c r="M24" s="12">
        <v>68537.919999999998</v>
      </c>
      <c r="N24" s="12">
        <v>5551</v>
      </c>
      <c r="O24" s="12"/>
      <c r="P24" s="12"/>
      <c r="Q24" s="65">
        <v>671210</v>
      </c>
      <c r="R24" s="14" t="s">
        <v>203</v>
      </c>
      <c r="S24" s="35"/>
      <c r="T24" s="35"/>
      <c r="U24" s="35"/>
      <c r="V24" s="35"/>
      <c r="W24" s="35"/>
      <c r="X24" s="35"/>
      <c r="Y24" s="35"/>
      <c r="Z24" s="35"/>
      <c r="AA24" s="35"/>
    </row>
    <row r="25" spans="1:27" s="2" customFormat="1" x14ac:dyDescent="0.25">
      <c r="A25" s="15">
        <v>671</v>
      </c>
      <c r="B25" s="16" t="s">
        <v>15</v>
      </c>
      <c r="C25" s="17">
        <f>C23+C24</f>
        <v>666729</v>
      </c>
      <c r="D25" s="17">
        <f t="shared" ref="D25:E25" si="23">D23+D24</f>
        <v>706000</v>
      </c>
      <c r="E25" s="17">
        <f t="shared" si="23"/>
        <v>699027.5</v>
      </c>
      <c r="F25" s="19">
        <f t="shared" ref="F25" si="24">F23</f>
        <v>0</v>
      </c>
      <c r="G25" s="49">
        <f t="shared" si="1"/>
        <v>104.84432205588779</v>
      </c>
      <c r="H25" s="49">
        <f t="shared" si="2"/>
        <v>99.01239376770539</v>
      </c>
      <c r="I25" s="15">
        <v>671</v>
      </c>
      <c r="J25" s="16" t="s">
        <v>15</v>
      </c>
      <c r="K25" s="17">
        <f>K23+K24</f>
        <v>0</v>
      </c>
      <c r="L25" s="17">
        <f t="shared" ref="L25:P25" si="25">L23+L24</f>
        <v>0</v>
      </c>
      <c r="M25" s="17">
        <f t="shared" si="25"/>
        <v>670000</v>
      </c>
      <c r="N25" s="17">
        <f t="shared" si="25"/>
        <v>5551</v>
      </c>
      <c r="O25" s="17">
        <f t="shared" si="25"/>
        <v>7000</v>
      </c>
      <c r="P25" s="17">
        <f t="shared" si="25"/>
        <v>16476.5</v>
      </c>
      <c r="Q25" s="66">
        <v>671</v>
      </c>
      <c r="R25" s="59" t="s">
        <v>15</v>
      </c>
      <c r="S25" s="36">
        <f>S23+S24</f>
        <v>0</v>
      </c>
      <c r="T25" s="36">
        <f t="shared" ref="T25:AA25" si="26">T23+T24</f>
        <v>0</v>
      </c>
      <c r="U25" s="36">
        <f t="shared" si="26"/>
        <v>0</v>
      </c>
      <c r="V25" s="36">
        <f t="shared" si="26"/>
        <v>0</v>
      </c>
      <c r="W25" s="36">
        <f t="shared" si="26"/>
        <v>0</v>
      </c>
      <c r="X25" s="36">
        <f t="shared" si="26"/>
        <v>0</v>
      </c>
      <c r="Y25" s="36">
        <f t="shared" si="26"/>
        <v>0</v>
      </c>
      <c r="Z25" s="36">
        <f t="shared" si="26"/>
        <v>0</v>
      </c>
      <c r="AA25" s="36">
        <f t="shared" si="26"/>
        <v>0</v>
      </c>
    </row>
    <row r="26" spans="1:27" x14ac:dyDescent="0.25">
      <c r="A26" s="13">
        <v>683110</v>
      </c>
      <c r="B26" s="14" t="s">
        <v>5</v>
      </c>
      <c r="C26" s="12">
        <v>77612.33</v>
      </c>
      <c r="D26" s="12">
        <v>107000</v>
      </c>
      <c r="E26" s="12">
        <v>60278.59</v>
      </c>
      <c r="G26" s="48">
        <f t="shared" si="1"/>
        <v>77.666254833478135</v>
      </c>
      <c r="H26" s="48">
        <f t="shared" si="2"/>
        <v>56.335130841121497</v>
      </c>
      <c r="I26" s="13">
        <v>683110</v>
      </c>
      <c r="J26" s="14" t="s">
        <v>5</v>
      </c>
      <c r="K26" s="12"/>
      <c r="L26" s="12"/>
      <c r="M26" s="12"/>
      <c r="N26" s="12"/>
      <c r="O26" s="12"/>
      <c r="P26" s="12"/>
      <c r="Q26" s="65">
        <v>683110</v>
      </c>
      <c r="R26" s="58" t="s">
        <v>5</v>
      </c>
      <c r="S26" s="35"/>
      <c r="T26" s="35"/>
      <c r="U26" s="35">
        <v>40</v>
      </c>
      <c r="V26" s="35"/>
      <c r="W26" s="35"/>
      <c r="X26" s="35">
        <v>21519</v>
      </c>
      <c r="Y26" s="35">
        <v>20665</v>
      </c>
      <c r="Z26" s="35">
        <v>6490</v>
      </c>
      <c r="AA26" s="35">
        <f t="shared" si="5"/>
        <v>11564.589999999997</v>
      </c>
    </row>
    <row r="27" spans="1:27" s="2" customFormat="1" x14ac:dyDescent="0.25">
      <c r="A27" s="15">
        <v>683</v>
      </c>
      <c r="B27" s="16" t="s">
        <v>5</v>
      </c>
      <c r="C27" s="17">
        <f>C26</f>
        <v>77612.33</v>
      </c>
      <c r="D27" s="17">
        <f t="shared" ref="D27:F27" si="27">D26</f>
        <v>107000</v>
      </c>
      <c r="E27" s="17">
        <f t="shared" si="27"/>
        <v>60278.59</v>
      </c>
      <c r="F27" s="19">
        <f t="shared" si="27"/>
        <v>0</v>
      </c>
      <c r="G27" s="49">
        <f t="shared" si="1"/>
        <v>77.666254833478135</v>
      </c>
      <c r="H27" s="49">
        <f t="shared" si="2"/>
        <v>56.335130841121497</v>
      </c>
      <c r="I27" s="15">
        <v>683</v>
      </c>
      <c r="J27" s="16" t="s">
        <v>5</v>
      </c>
      <c r="K27" s="17">
        <f>K26</f>
        <v>0</v>
      </c>
      <c r="L27" s="17">
        <f t="shared" ref="L27:P27" si="28">L26</f>
        <v>0</v>
      </c>
      <c r="M27" s="17">
        <f t="shared" si="28"/>
        <v>0</v>
      </c>
      <c r="N27" s="17">
        <f t="shared" si="28"/>
        <v>0</v>
      </c>
      <c r="O27" s="17">
        <f t="shared" si="28"/>
        <v>0</v>
      </c>
      <c r="P27" s="17">
        <f t="shared" si="28"/>
        <v>0</v>
      </c>
      <c r="Q27" s="66">
        <v>683</v>
      </c>
      <c r="R27" s="59" t="s">
        <v>5</v>
      </c>
      <c r="S27" s="36">
        <f>S26</f>
        <v>0</v>
      </c>
      <c r="T27" s="36">
        <f t="shared" ref="T27:AA27" si="29">T26</f>
        <v>0</v>
      </c>
      <c r="U27" s="36">
        <f t="shared" si="29"/>
        <v>40</v>
      </c>
      <c r="V27" s="36">
        <f t="shared" si="29"/>
        <v>0</v>
      </c>
      <c r="W27" s="36">
        <f t="shared" si="29"/>
        <v>0</v>
      </c>
      <c r="X27" s="36">
        <f t="shared" si="29"/>
        <v>21519</v>
      </c>
      <c r="Y27" s="36">
        <f t="shared" si="29"/>
        <v>20665</v>
      </c>
      <c r="Z27" s="36">
        <f t="shared" si="29"/>
        <v>6490</v>
      </c>
      <c r="AA27" s="36">
        <f t="shared" si="29"/>
        <v>11564.589999999997</v>
      </c>
    </row>
    <row r="28" spans="1:27" s="2" customFormat="1" x14ac:dyDescent="0.25">
      <c r="A28" s="15">
        <v>6</v>
      </c>
      <c r="B28" s="16" t="s">
        <v>16</v>
      </c>
      <c r="C28" s="17">
        <f>C10+C13+C16+C18+C20+C22+C25+C27</f>
        <v>6042208.6100000003</v>
      </c>
      <c r="D28" s="17">
        <f t="shared" ref="D28:E28" si="30">D10+D13+D16+D18+D20+D22+D25+D27</f>
        <v>6645700</v>
      </c>
      <c r="E28" s="17">
        <f t="shared" si="30"/>
        <v>6402327.9800000004</v>
      </c>
      <c r="F28" s="19">
        <f t="shared" ref="F28" si="31">F10+F13+F18+F20+F22+F25+F27</f>
        <v>0</v>
      </c>
      <c r="G28" s="49">
        <f t="shared" si="1"/>
        <v>105.96006184566342</v>
      </c>
      <c r="H28" s="49">
        <f t="shared" si="2"/>
        <v>96.337902403057612</v>
      </c>
      <c r="I28" s="15">
        <v>6</v>
      </c>
      <c r="J28" s="16" t="s">
        <v>16</v>
      </c>
      <c r="K28" s="17">
        <f>K10+K13+K16+K18+K20+K22+K25+K27</f>
        <v>5460373.54</v>
      </c>
      <c r="L28" s="17">
        <f t="shared" ref="L28:P28" si="32">L10+L13+L16+L18+L20+L22+L25+L27</f>
        <v>6694.9</v>
      </c>
      <c r="M28" s="17">
        <f t="shared" si="32"/>
        <v>670000</v>
      </c>
      <c r="N28" s="17">
        <f t="shared" si="32"/>
        <v>5551</v>
      </c>
      <c r="O28" s="17">
        <f t="shared" si="32"/>
        <v>7000</v>
      </c>
      <c r="P28" s="17">
        <f t="shared" si="32"/>
        <v>16476.5</v>
      </c>
      <c r="Q28" s="66">
        <v>6</v>
      </c>
      <c r="R28" s="59" t="s">
        <v>16</v>
      </c>
      <c r="S28" s="36">
        <f>S10+S13+S16+S18+S20+S22+S25+S27</f>
        <v>13540.01</v>
      </c>
      <c r="T28" s="36">
        <f t="shared" ref="T28:AA28" si="33">T10+T13+T16+T18+T20+T22+T25+T27</f>
        <v>42800</v>
      </c>
      <c r="U28" s="36">
        <f t="shared" si="33"/>
        <v>40</v>
      </c>
      <c r="V28" s="36">
        <f t="shared" si="33"/>
        <v>66200</v>
      </c>
      <c r="W28" s="36">
        <f t="shared" si="33"/>
        <v>40430.639999999999</v>
      </c>
      <c r="X28" s="36">
        <f t="shared" si="33"/>
        <v>21519</v>
      </c>
      <c r="Y28" s="36">
        <f t="shared" si="33"/>
        <v>20665</v>
      </c>
      <c r="Z28" s="36">
        <f t="shared" si="33"/>
        <v>6490</v>
      </c>
      <c r="AA28" s="36">
        <f t="shared" si="33"/>
        <v>24547.39000000033</v>
      </c>
    </row>
    <row r="29" spans="1:27" x14ac:dyDescent="0.25">
      <c r="A29" s="13"/>
      <c r="B29" s="14"/>
      <c r="C29" s="12"/>
      <c r="D29" s="12"/>
      <c r="E29" s="12"/>
      <c r="G29" s="48"/>
      <c r="H29" s="48"/>
      <c r="I29" s="13"/>
      <c r="J29" s="14"/>
      <c r="K29" s="12"/>
      <c r="L29" s="12"/>
      <c r="M29" s="12"/>
      <c r="N29" s="12"/>
      <c r="O29" s="12"/>
      <c r="P29" s="12"/>
      <c r="Q29" s="65"/>
      <c r="R29" s="58"/>
      <c r="S29" s="35"/>
      <c r="T29" s="35"/>
      <c r="U29" s="35"/>
      <c r="V29" s="35"/>
      <c r="W29" s="35"/>
      <c r="X29" s="35"/>
      <c r="Y29" s="35"/>
      <c r="Z29" s="35"/>
      <c r="AA29" s="35"/>
    </row>
    <row r="30" spans="1:27" x14ac:dyDescent="0.25">
      <c r="A30" s="13">
        <v>721110</v>
      </c>
      <c r="B30" s="14" t="s">
        <v>17</v>
      </c>
      <c r="C30" s="12"/>
      <c r="D30" s="12"/>
      <c r="E30" s="12"/>
      <c r="G30" s="48">
        <f t="shared" si="1"/>
        <v>0</v>
      </c>
      <c r="H30" s="48">
        <f t="shared" si="2"/>
        <v>0</v>
      </c>
      <c r="I30" s="13">
        <v>721110</v>
      </c>
      <c r="J30" s="14" t="s">
        <v>17</v>
      </c>
      <c r="K30" s="12"/>
      <c r="L30" s="12"/>
      <c r="M30" s="12"/>
      <c r="N30" s="12"/>
      <c r="O30" s="12"/>
      <c r="P30" s="12"/>
      <c r="Q30" s="65">
        <v>721110</v>
      </c>
      <c r="R30" s="58" t="s">
        <v>17</v>
      </c>
      <c r="S30" s="35"/>
      <c r="T30" s="35"/>
      <c r="U30" s="35"/>
      <c r="V30" s="35"/>
      <c r="W30" s="35"/>
      <c r="X30" s="35"/>
      <c r="Y30" s="35"/>
      <c r="Z30" s="35"/>
      <c r="AA30" s="35">
        <f t="shared" si="5"/>
        <v>0</v>
      </c>
    </row>
    <row r="31" spans="1:27" s="2" customFormat="1" x14ac:dyDescent="0.25">
      <c r="A31" s="15">
        <v>721</v>
      </c>
      <c r="B31" s="16" t="s">
        <v>18</v>
      </c>
      <c r="C31" s="17">
        <f>C30</f>
        <v>0</v>
      </c>
      <c r="D31" s="17">
        <f t="shared" ref="D31:F32" si="34">D30</f>
        <v>0</v>
      </c>
      <c r="E31" s="17">
        <f t="shared" si="34"/>
        <v>0</v>
      </c>
      <c r="F31" s="19">
        <f t="shared" si="34"/>
        <v>0</v>
      </c>
      <c r="G31" s="49">
        <f t="shared" si="1"/>
        <v>0</v>
      </c>
      <c r="H31" s="49">
        <f t="shared" si="2"/>
        <v>0</v>
      </c>
      <c r="I31" s="15">
        <v>721</v>
      </c>
      <c r="J31" s="16" t="s">
        <v>18</v>
      </c>
      <c r="K31" s="17">
        <f>K30</f>
        <v>0</v>
      </c>
      <c r="L31" s="17">
        <f t="shared" ref="L31:P32" si="35">L30</f>
        <v>0</v>
      </c>
      <c r="M31" s="17">
        <f t="shared" si="35"/>
        <v>0</v>
      </c>
      <c r="N31" s="17">
        <f t="shared" si="35"/>
        <v>0</v>
      </c>
      <c r="O31" s="17">
        <f t="shared" si="35"/>
        <v>0</v>
      </c>
      <c r="P31" s="17">
        <f t="shared" si="35"/>
        <v>0</v>
      </c>
      <c r="Q31" s="66">
        <v>721</v>
      </c>
      <c r="R31" s="59" t="s">
        <v>18</v>
      </c>
      <c r="S31" s="36">
        <f>S30</f>
        <v>0</v>
      </c>
      <c r="T31" s="36">
        <f t="shared" ref="T31:AA32" si="36">T30</f>
        <v>0</v>
      </c>
      <c r="U31" s="36">
        <f t="shared" si="36"/>
        <v>0</v>
      </c>
      <c r="V31" s="36">
        <f t="shared" si="36"/>
        <v>0</v>
      </c>
      <c r="W31" s="36">
        <f t="shared" si="36"/>
        <v>0</v>
      </c>
      <c r="X31" s="36">
        <f t="shared" si="36"/>
        <v>0</v>
      </c>
      <c r="Y31" s="36">
        <f t="shared" si="36"/>
        <v>0</v>
      </c>
      <c r="Z31" s="36">
        <f t="shared" si="36"/>
        <v>0</v>
      </c>
      <c r="AA31" s="36">
        <f t="shared" si="36"/>
        <v>0</v>
      </c>
    </row>
    <row r="32" spans="1:27" s="2" customFormat="1" x14ac:dyDescent="0.25">
      <c r="A32" s="15">
        <v>7</v>
      </c>
      <c r="B32" s="16" t="s">
        <v>19</v>
      </c>
      <c r="C32" s="17">
        <f>C31</f>
        <v>0</v>
      </c>
      <c r="D32" s="17">
        <f t="shared" si="34"/>
        <v>0</v>
      </c>
      <c r="E32" s="17">
        <f t="shared" si="34"/>
        <v>0</v>
      </c>
      <c r="F32" s="19">
        <f t="shared" si="34"/>
        <v>0</v>
      </c>
      <c r="G32" s="49">
        <f t="shared" si="1"/>
        <v>0</v>
      </c>
      <c r="H32" s="49">
        <f t="shared" si="2"/>
        <v>0</v>
      </c>
      <c r="I32" s="15">
        <v>7</v>
      </c>
      <c r="J32" s="16" t="s">
        <v>19</v>
      </c>
      <c r="K32" s="17">
        <f>K31</f>
        <v>0</v>
      </c>
      <c r="L32" s="17">
        <f t="shared" si="35"/>
        <v>0</v>
      </c>
      <c r="M32" s="17">
        <f t="shared" si="35"/>
        <v>0</v>
      </c>
      <c r="N32" s="17">
        <f t="shared" si="35"/>
        <v>0</v>
      </c>
      <c r="O32" s="17">
        <f t="shared" si="35"/>
        <v>0</v>
      </c>
      <c r="P32" s="17">
        <f t="shared" si="35"/>
        <v>0</v>
      </c>
      <c r="Q32" s="66">
        <v>7</v>
      </c>
      <c r="R32" s="59" t="s">
        <v>19</v>
      </c>
      <c r="S32" s="36">
        <f>S31</f>
        <v>0</v>
      </c>
      <c r="T32" s="36">
        <f t="shared" si="36"/>
        <v>0</v>
      </c>
      <c r="U32" s="36">
        <f t="shared" si="36"/>
        <v>0</v>
      </c>
      <c r="V32" s="36">
        <f t="shared" si="36"/>
        <v>0</v>
      </c>
      <c r="W32" s="36">
        <f t="shared" si="36"/>
        <v>0</v>
      </c>
      <c r="X32" s="36">
        <f t="shared" si="36"/>
        <v>0</v>
      </c>
      <c r="Y32" s="36">
        <f t="shared" si="36"/>
        <v>0</v>
      </c>
      <c r="Z32" s="36">
        <f t="shared" si="36"/>
        <v>0</v>
      </c>
      <c r="AA32" s="36">
        <f t="shared" si="36"/>
        <v>0</v>
      </c>
    </row>
    <row r="33" spans="1:27" s="2" customFormat="1" ht="15.75" x14ac:dyDescent="0.25">
      <c r="A33" s="15"/>
      <c r="B33" s="18" t="s">
        <v>6</v>
      </c>
      <c r="C33" s="17">
        <f>C28+C32</f>
        <v>6042208.6100000003</v>
      </c>
      <c r="D33" s="17">
        <f t="shared" ref="D33:E33" si="37">D28+D32</f>
        <v>6645700</v>
      </c>
      <c r="E33" s="17">
        <f t="shared" si="37"/>
        <v>6402327.9800000004</v>
      </c>
      <c r="F33" s="19">
        <f t="shared" ref="F33" si="38">F28+F32</f>
        <v>0</v>
      </c>
      <c r="G33" s="49">
        <f t="shared" si="1"/>
        <v>105.96006184566342</v>
      </c>
      <c r="H33" s="49">
        <f t="shared" si="2"/>
        <v>96.337902403057612</v>
      </c>
      <c r="I33" s="15"/>
      <c r="J33" s="18" t="s">
        <v>6</v>
      </c>
      <c r="K33" s="17">
        <f>K28+K32</f>
        <v>5460373.54</v>
      </c>
      <c r="L33" s="17">
        <f t="shared" ref="L33:P33" si="39">L28+L32</f>
        <v>6694.9</v>
      </c>
      <c r="M33" s="17">
        <f t="shared" si="39"/>
        <v>670000</v>
      </c>
      <c r="N33" s="17">
        <f t="shared" si="39"/>
        <v>5551</v>
      </c>
      <c r="O33" s="17">
        <f t="shared" si="39"/>
        <v>7000</v>
      </c>
      <c r="P33" s="17">
        <f t="shared" si="39"/>
        <v>16476.5</v>
      </c>
      <c r="Q33" s="66"/>
      <c r="R33" s="59" t="s">
        <v>6</v>
      </c>
      <c r="S33" s="36">
        <f>S28+S32</f>
        <v>13540.01</v>
      </c>
      <c r="T33" s="36">
        <f t="shared" ref="T33:AA33" si="40">T28+T32</f>
        <v>42800</v>
      </c>
      <c r="U33" s="36">
        <f t="shared" si="40"/>
        <v>40</v>
      </c>
      <c r="V33" s="36">
        <f t="shared" si="40"/>
        <v>66200</v>
      </c>
      <c r="W33" s="36">
        <f t="shared" si="40"/>
        <v>40430.639999999999</v>
      </c>
      <c r="X33" s="36">
        <f t="shared" si="40"/>
        <v>21519</v>
      </c>
      <c r="Y33" s="36">
        <f t="shared" si="40"/>
        <v>20665</v>
      </c>
      <c r="Z33" s="36">
        <f t="shared" si="40"/>
        <v>6490</v>
      </c>
      <c r="AA33" s="36">
        <f t="shared" si="40"/>
        <v>24547.39000000033</v>
      </c>
    </row>
    <row r="34" spans="1:27" x14ac:dyDescent="0.25">
      <c r="A34" s="85" t="str">
        <f>A1</f>
        <v>MEDICINSKA ŠKOLA BJELOVAR</v>
      </c>
      <c r="B34" s="85"/>
      <c r="C34" s="85"/>
      <c r="D34" s="85"/>
      <c r="I34" s="85" t="str">
        <f>A1</f>
        <v>MEDICINSKA ŠKOLA BJELOVAR</v>
      </c>
      <c r="J34" s="85"/>
      <c r="K34" s="85"/>
      <c r="L34" s="85"/>
      <c r="M34" s="7"/>
      <c r="N34" s="7"/>
      <c r="O34" s="11"/>
      <c r="P34" s="7"/>
      <c r="Q34" s="91" t="str">
        <f>A1</f>
        <v>MEDICINSKA ŠKOLA BJELOVAR</v>
      </c>
      <c r="R34" s="91"/>
      <c r="S34" s="91"/>
      <c r="T34" s="91"/>
      <c r="U34" s="38"/>
      <c r="V34" s="38"/>
      <c r="Y34" s="37"/>
      <c r="Z34" s="37"/>
    </row>
    <row r="35" spans="1:27" x14ac:dyDescent="0.25">
      <c r="A35" s="86" t="str">
        <f>A2</f>
        <v>BJELOVAR, POLJANA DR. FRANJE TUĐMANA 8</v>
      </c>
      <c r="B35" s="86"/>
      <c r="C35" s="86"/>
      <c r="D35" s="86"/>
      <c r="H35" s="28" t="s">
        <v>155</v>
      </c>
      <c r="I35" s="86" t="str">
        <f>A2</f>
        <v>BJELOVAR, POLJANA DR. FRANJE TUĐMANA 8</v>
      </c>
      <c r="J35" s="86"/>
      <c r="K35" s="86"/>
      <c r="L35" s="86"/>
      <c r="M35" s="7"/>
      <c r="N35" s="7"/>
      <c r="O35" s="11"/>
      <c r="P35" s="27" t="str">
        <f>H35</f>
        <v>str. 2</v>
      </c>
      <c r="Q35" s="91" t="str">
        <f>A2</f>
        <v>BJELOVAR, POLJANA DR. FRANJE TUĐMANA 8</v>
      </c>
      <c r="R35" s="91"/>
      <c r="S35" s="91"/>
      <c r="T35" s="91"/>
      <c r="U35" s="38"/>
      <c r="V35" s="38"/>
      <c r="Y35" s="37"/>
      <c r="Z35" s="37"/>
      <c r="AA35" s="31" t="str">
        <f>P35</f>
        <v>str. 2</v>
      </c>
    </row>
    <row r="36" spans="1:27" x14ac:dyDescent="0.25">
      <c r="A36" s="39"/>
      <c r="B36" s="39"/>
      <c r="C36" s="39"/>
      <c r="D36" s="39"/>
      <c r="H36" s="28"/>
      <c r="I36" s="39"/>
      <c r="J36" s="39"/>
      <c r="K36" s="39"/>
      <c r="L36" s="39"/>
      <c r="M36" s="7"/>
      <c r="N36" s="7"/>
      <c r="O36" s="11"/>
      <c r="P36" s="27"/>
      <c r="Q36" s="62"/>
      <c r="R36" s="62"/>
      <c r="S36" s="62"/>
      <c r="T36" s="62"/>
      <c r="U36" s="38"/>
      <c r="V36" s="38"/>
      <c r="Y36" s="37"/>
      <c r="Z36" s="37"/>
      <c r="AA36" s="31"/>
    </row>
    <row r="37" spans="1:27" x14ac:dyDescent="0.25">
      <c r="A37" s="20"/>
      <c r="B37" s="87" t="str">
        <f>B4</f>
        <v>PRIHODI I RASHODI  I - XII 2018.</v>
      </c>
      <c r="C37" s="87"/>
      <c r="D37" s="87"/>
      <c r="E37" s="87"/>
      <c r="F37" s="87"/>
      <c r="G37" s="87"/>
      <c r="H37" s="87"/>
      <c r="I37" s="23"/>
      <c r="J37" s="87" t="str">
        <f>B4</f>
        <v>PRIHODI I RASHODI  I - XII 2018.</v>
      </c>
      <c r="K37" s="87"/>
      <c r="L37" s="87"/>
      <c r="M37" s="87"/>
      <c r="N37" s="87"/>
      <c r="O37" s="87"/>
      <c r="P37" s="87"/>
      <c r="Q37" s="62"/>
      <c r="R37" s="92" t="str">
        <f>B4</f>
        <v>PRIHODI I RASHODI  I - XII 2018.</v>
      </c>
      <c r="S37" s="92"/>
      <c r="T37" s="92"/>
      <c r="U37" s="92"/>
      <c r="V37" s="92"/>
      <c r="W37" s="92"/>
      <c r="X37" s="92"/>
      <c r="Y37" s="92"/>
      <c r="Z37" s="92"/>
      <c r="AA37" s="92"/>
    </row>
    <row r="38" spans="1:27" x14ac:dyDescent="0.25">
      <c r="I38" s="1"/>
      <c r="J38" s="3"/>
      <c r="K38" s="7"/>
      <c r="L38" s="7"/>
      <c r="M38" s="7"/>
      <c r="N38" s="7"/>
      <c r="O38" s="11"/>
      <c r="P38" s="7"/>
      <c r="Q38" s="63"/>
      <c r="Y38" s="37"/>
      <c r="Z38" s="37"/>
    </row>
    <row r="39" spans="1:27" ht="15" customHeight="1" x14ac:dyDescent="0.25">
      <c r="A39" s="4"/>
      <c r="B39" s="9"/>
      <c r="C39" s="40" t="str">
        <f>C6</f>
        <v>IZVRŠENO</v>
      </c>
      <c r="D39" s="40" t="str">
        <f t="shared" ref="D39:E39" si="41">D6</f>
        <v>PLAN</v>
      </c>
      <c r="E39" s="40" t="str">
        <f t="shared" si="41"/>
        <v>IZVRŠENO</v>
      </c>
      <c r="G39" s="46" t="s">
        <v>174</v>
      </c>
      <c r="H39" s="30" t="s">
        <v>175</v>
      </c>
      <c r="I39" s="4"/>
      <c r="J39" s="9"/>
      <c r="K39" s="88" t="str">
        <f>K6</f>
        <v>DRŽAVNI PRORAČUN</v>
      </c>
      <c r="L39" s="89"/>
      <c r="M39" s="88" t="str">
        <f>M6</f>
        <v>ŽUPANIJSKI PRORAČUN</v>
      </c>
      <c r="N39" s="90"/>
      <c r="O39" s="90"/>
      <c r="P39" s="89"/>
      <c r="Q39" s="64"/>
      <c r="R39" s="56"/>
      <c r="S39" s="93" t="str">
        <f>S6</f>
        <v>VLASTITI PRIHODI</v>
      </c>
      <c r="T39" s="94"/>
      <c r="U39" s="94"/>
      <c r="V39" s="94"/>
      <c r="W39" s="95"/>
      <c r="X39" s="94" t="str">
        <f>X6</f>
        <v>OSTALI PRIHODI</v>
      </c>
      <c r="Y39" s="94"/>
      <c r="Z39" s="94"/>
      <c r="AA39" s="95"/>
    </row>
    <row r="40" spans="1:27" x14ac:dyDescent="0.25">
      <c r="A40" s="6" t="s">
        <v>7</v>
      </c>
      <c r="B40" s="10" t="s">
        <v>8</v>
      </c>
      <c r="C40" s="41" t="str">
        <f>C7</f>
        <v>I - XII 2017.</v>
      </c>
      <c r="D40" s="41" t="str">
        <f t="shared" ref="D40:E40" si="42">D7</f>
        <v>2018.</v>
      </c>
      <c r="E40" s="41" t="str">
        <f t="shared" si="42"/>
        <v>I - XII 2018.</v>
      </c>
      <c r="G40" s="47" t="str">
        <f>G7</f>
        <v>2018/2017.</v>
      </c>
      <c r="H40" s="42" t="s">
        <v>176</v>
      </c>
      <c r="I40" s="6" t="s">
        <v>7</v>
      </c>
      <c r="J40" s="10" t="s">
        <v>8</v>
      </c>
      <c r="K40" s="42" t="str">
        <f>K7</f>
        <v>RIZNICA</v>
      </c>
      <c r="L40" s="42" t="str">
        <f t="shared" ref="L40:P40" si="43">L7</f>
        <v>OSTALO</v>
      </c>
      <c r="M40" s="42" t="str">
        <f t="shared" si="43"/>
        <v>DECENTRALIZ.</v>
      </c>
      <c r="N40" s="42" t="str">
        <f t="shared" si="43"/>
        <v>KNJIGE</v>
      </c>
      <c r="O40" s="42" t="str">
        <f t="shared" si="43"/>
        <v>NATJEC.</v>
      </c>
      <c r="P40" s="42" t="str">
        <f t="shared" si="43"/>
        <v>OSTALO</v>
      </c>
      <c r="Q40" s="54" t="s">
        <v>7</v>
      </c>
      <c r="R40" s="57" t="s">
        <v>8</v>
      </c>
      <c r="S40" s="33" t="str">
        <f>S7</f>
        <v>PROJEKT</v>
      </c>
      <c r="T40" s="33" t="str">
        <f t="shared" ref="T40:AA40" si="44">T7</f>
        <v>ZAKUP</v>
      </c>
      <c r="U40" s="33" t="str">
        <f t="shared" si="44"/>
        <v>ŠTETE</v>
      </c>
      <c r="V40" s="33" t="str">
        <f t="shared" si="44"/>
        <v>ŠKOLARINA</v>
      </c>
      <c r="W40" s="33" t="str">
        <f t="shared" si="44"/>
        <v>OSTALO</v>
      </c>
      <c r="X40" s="33" t="str">
        <f t="shared" si="44"/>
        <v>KAZALIŠTE</v>
      </c>
      <c r="Y40" s="33" t="str">
        <f t="shared" si="44"/>
        <v>IZLETI</v>
      </c>
      <c r="Z40" s="33" t="str">
        <f t="shared" si="44"/>
        <v>UNIFORME</v>
      </c>
      <c r="AA40" s="33" t="str">
        <f t="shared" si="44"/>
        <v>OSTALO</v>
      </c>
    </row>
    <row r="41" spans="1:27" x14ac:dyDescent="0.25">
      <c r="A41" s="13">
        <v>311111</v>
      </c>
      <c r="B41" s="14" t="s">
        <v>20</v>
      </c>
      <c r="C41" s="12">
        <v>3997456.09</v>
      </c>
      <c r="D41" s="12">
        <v>4364663</v>
      </c>
      <c r="E41" s="12">
        <v>4277650.9000000004</v>
      </c>
      <c r="G41" s="48">
        <f t="shared" ref="G41:G66" si="45">IF(C41&lt;&gt;0,E41/C41*100,0)</f>
        <v>107.00932802491398</v>
      </c>
      <c r="H41" s="48">
        <f t="shared" ref="H41:H66" si="46">IF(D41&lt;&gt;0,E41/D41*100,0)</f>
        <v>98.006441734447776</v>
      </c>
      <c r="I41" s="13">
        <v>311111</v>
      </c>
      <c r="J41" s="14" t="s">
        <v>20</v>
      </c>
      <c r="K41" s="29">
        <v>4265282.29</v>
      </c>
      <c r="L41" s="29"/>
      <c r="M41" s="29"/>
      <c r="N41" s="29"/>
      <c r="O41" s="29"/>
      <c r="P41" s="29"/>
      <c r="Q41" s="65">
        <v>311111</v>
      </c>
      <c r="R41" s="58" t="s">
        <v>20</v>
      </c>
      <c r="S41" s="34">
        <v>11262.81</v>
      </c>
      <c r="T41" s="34">
        <v>1105.8</v>
      </c>
      <c r="U41" s="34"/>
      <c r="V41" s="34"/>
      <c r="W41" s="34"/>
      <c r="X41" s="34"/>
      <c r="Y41" s="34"/>
      <c r="Z41" s="34"/>
      <c r="AA41" s="35">
        <f>E41-K41-L41-M41-N41-O41-P41-S41-T41-U41-V41-W41-X41-Y41-Z41</f>
        <v>3.3583091862965375E-10</v>
      </c>
    </row>
    <row r="42" spans="1:27" x14ac:dyDescent="0.25">
      <c r="A42" s="13">
        <v>311311</v>
      </c>
      <c r="B42" s="14" t="s">
        <v>21</v>
      </c>
      <c r="C42" s="12">
        <v>136936.45000000001</v>
      </c>
      <c r="D42" s="12">
        <v>128000</v>
      </c>
      <c r="E42" s="12">
        <v>142689.26999999999</v>
      </c>
      <c r="G42" s="48">
        <f t="shared" si="45"/>
        <v>104.20108743873524</v>
      </c>
      <c r="H42" s="48">
        <f t="shared" si="46"/>
        <v>111.4759921875</v>
      </c>
      <c r="I42" s="13">
        <v>311311</v>
      </c>
      <c r="J42" s="14" t="s">
        <v>21</v>
      </c>
      <c r="K42" s="12">
        <v>142689.26999999999</v>
      </c>
      <c r="L42" s="12"/>
      <c r="M42" s="12"/>
      <c r="N42" s="12"/>
      <c r="O42" s="12"/>
      <c r="P42" s="12"/>
      <c r="Q42" s="65">
        <v>311311</v>
      </c>
      <c r="R42" s="58" t="s">
        <v>21</v>
      </c>
      <c r="S42" s="35"/>
      <c r="T42" s="35"/>
      <c r="U42" s="35"/>
      <c r="V42" s="35"/>
      <c r="W42" s="35"/>
      <c r="X42" s="35"/>
      <c r="Y42" s="35"/>
      <c r="Z42" s="35"/>
      <c r="AA42" s="35">
        <f t="shared" ref="AA42:AA65" si="47">E42-K42-L42-M42-N42-O42-P42-S42-T42-U42-V42-W42-X42-Y42-Z42</f>
        <v>0</v>
      </c>
    </row>
    <row r="43" spans="1:27" s="2" customFormat="1" x14ac:dyDescent="0.25">
      <c r="A43" s="15">
        <v>311</v>
      </c>
      <c r="B43" s="16" t="s">
        <v>22</v>
      </c>
      <c r="C43" s="17">
        <f>C41+C42</f>
        <v>4134392.54</v>
      </c>
      <c r="D43" s="17">
        <f t="shared" ref="D43:F43" si="48">D41+D42</f>
        <v>4492663</v>
      </c>
      <c r="E43" s="17">
        <f t="shared" si="48"/>
        <v>4420340.17</v>
      </c>
      <c r="F43" s="19">
        <f t="shared" si="48"/>
        <v>0</v>
      </c>
      <c r="G43" s="49">
        <f t="shared" si="45"/>
        <v>106.91631544981455</v>
      </c>
      <c r="H43" s="49">
        <f t="shared" si="46"/>
        <v>98.390201312673582</v>
      </c>
      <c r="I43" s="15">
        <v>311</v>
      </c>
      <c r="J43" s="16" t="s">
        <v>22</v>
      </c>
      <c r="K43" s="17">
        <f>K41+K42</f>
        <v>4407971.5599999996</v>
      </c>
      <c r="L43" s="17">
        <f t="shared" ref="L43:P43" si="49">L41+L42</f>
        <v>0</v>
      </c>
      <c r="M43" s="17">
        <f t="shared" si="49"/>
        <v>0</v>
      </c>
      <c r="N43" s="17">
        <f t="shared" si="49"/>
        <v>0</v>
      </c>
      <c r="O43" s="17">
        <f t="shared" si="49"/>
        <v>0</v>
      </c>
      <c r="P43" s="17">
        <f t="shared" si="49"/>
        <v>0</v>
      </c>
      <c r="Q43" s="66">
        <v>311</v>
      </c>
      <c r="R43" s="59" t="s">
        <v>22</v>
      </c>
      <c r="S43" s="36">
        <f>S41+S42</f>
        <v>11262.81</v>
      </c>
      <c r="T43" s="36">
        <f t="shared" ref="T43:AA43" si="50">T41+T42</f>
        <v>1105.8</v>
      </c>
      <c r="U43" s="36">
        <f t="shared" si="50"/>
        <v>0</v>
      </c>
      <c r="V43" s="36">
        <f t="shared" si="50"/>
        <v>0</v>
      </c>
      <c r="W43" s="36">
        <f t="shared" si="50"/>
        <v>0</v>
      </c>
      <c r="X43" s="36">
        <f t="shared" si="50"/>
        <v>0</v>
      </c>
      <c r="Y43" s="36">
        <f t="shared" si="50"/>
        <v>0</v>
      </c>
      <c r="Z43" s="36">
        <f t="shared" si="50"/>
        <v>0</v>
      </c>
      <c r="AA43" s="36">
        <f t="shared" si="50"/>
        <v>3.3583091862965375E-10</v>
      </c>
    </row>
    <row r="44" spans="1:27" x14ac:dyDescent="0.25">
      <c r="A44" s="13">
        <v>312121</v>
      </c>
      <c r="B44" s="14" t="s">
        <v>23</v>
      </c>
      <c r="C44" s="12">
        <v>16990.82</v>
      </c>
      <c r="D44" s="12">
        <v>48500</v>
      </c>
      <c r="E44" s="12">
        <v>47628.800000000003</v>
      </c>
      <c r="G44" s="48">
        <f t="shared" si="45"/>
        <v>280.32078498859977</v>
      </c>
      <c r="H44" s="48">
        <f t="shared" si="46"/>
        <v>98.203711340206183</v>
      </c>
      <c r="I44" s="13">
        <v>312121</v>
      </c>
      <c r="J44" s="14" t="s">
        <v>23</v>
      </c>
      <c r="K44" s="12">
        <v>47628.800000000003</v>
      </c>
      <c r="L44" s="12"/>
      <c r="M44" s="12"/>
      <c r="N44" s="12"/>
      <c r="O44" s="12"/>
      <c r="P44" s="12"/>
      <c r="Q44" s="65">
        <v>312121</v>
      </c>
      <c r="R44" s="58" t="s">
        <v>23</v>
      </c>
      <c r="S44" s="35"/>
      <c r="T44" s="35"/>
      <c r="U44" s="35"/>
      <c r="V44" s="35"/>
      <c r="W44" s="35"/>
      <c r="X44" s="35"/>
      <c r="Y44" s="35"/>
      <c r="Z44" s="35"/>
      <c r="AA44" s="35">
        <f t="shared" si="47"/>
        <v>0</v>
      </c>
    </row>
    <row r="45" spans="1:27" s="22" customFormat="1" x14ac:dyDescent="0.25">
      <c r="A45" s="21">
        <v>312131</v>
      </c>
      <c r="B45" s="14" t="s">
        <v>24</v>
      </c>
      <c r="C45" s="12">
        <v>78754.45</v>
      </c>
      <c r="D45" s="12">
        <v>81500</v>
      </c>
      <c r="E45" s="12">
        <v>74250</v>
      </c>
      <c r="F45" s="11"/>
      <c r="G45" s="48">
        <f t="shared" si="45"/>
        <v>94.280386695608954</v>
      </c>
      <c r="H45" s="48">
        <f t="shared" si="46"/>
        <v>91.104294478527606</v>
      </c>
      <c r="I45" s="21">
        <v>312131</v>
      </c>
      <c r="J45" s="14" t="s">
        <v>24</v>
      </c>
      <c r="K45" s="12">
        <v>74250</v>
      </c>
      <c r="L45" s="17"/>
      <c r="M45" s="17"/>
      <c r="N45" s="17"/>
      <c r="O45" s="17"/>
      <c r="P45" s="17"/>
      <c r="Q45" s="65">
        <v>312131</v>
      </c>
      <c r="R45" s="58" t="s">
        <v>24</v>
      </c>
      <c r="S45" s="36"/>
      <c r="T45" s="36"/>
      <c r="U45" s="36"/>
      <c r="V45" s="36"/>
      <c r="W45" s="36"/>
      <c r="X45" s="36"/>
      <c r="Y45" s="36"/>
      <c r="Z45" s="36"/>
      <c r="AA45" s="35">
        <f t="shared" si="47"/>
        <v>0</v>
      </c>
    </row>
    <row r="46" spans="1:27" x14ac:dyDescent="0.25">
      <c r="A46" s="13">
        <v>312141</v>
      </c>
      <c r="B46" s="14" t="s">
        <v>25</v>
      </c>
      <c r="C46" s="12">
        <v>0</v>
      </c>
      <c r="D46" s="12">
        <v>14000</v>
      </c>
      <c r="E46" s="12">
        <v>11963.03</v>
      </c>
      <c r="G46" s="48">
        <f t="shared" si="45"/>
        <v>0</v>
      </c>
      <c r="H46" s="48">
        <f t="shared" si="46"/>
        <v>85.450214285714281</v>
      </c>
      <c r="I46" s="13">
        <v>312141</v>
      </c>
      <c r="J46" s="14" t="s">
        <v>25</v>
      </c>
      <c r="K46" s="12">
        <v>11963.03</v>
      </c>
      <c r="L46" s="12"/>
      <c r="M46" s="12"/>
      <c r="N46" s="12"/>
      <c r="O46" s="12"/>
      <c r="P46" s="12"/>
      <c r="Q46" s="65">
        <v>312141</v>
      </c>
      <c r="R46" s="58" t="s">
        <v>25</v>
      </c>
      <c r="S46" s="35"/>
      <c r="T46" s="35"/>
      <c r="U46" s="35"/>
      <c r="V46" s="35"/>
      <c r="W46" s="35"/>
      <c r="X46" s="35"/>
      <c r="Y46" s="35"/>
      <c r="Z46" s="35"/>
      <c r="AA46" s="35">
        <f t="shared" si="47"/>
        <v>0</v>
      </c>
    </row>
    <row r="47" spans="1:27" s="22" customFormat="1" x14ac:dyDescent="0.25">
      <c r="A47" s="21">
        <v>312151</v>
      </c>
      <c r="B47" s="14" t="s">
        <v>26</v>
      </c>
      <c r="C47" s="12">
        <v>7363.28</v>
      </c>
      <c r="D47" s="12">
        <v>9000</v>
      </c>
      <c r="E47" s="12">
        <v>5309.8</v>
      </c>
      <c r="F47" s="11"/>
      <c r="G47" s="48">
        <f t="shared" si="45"/>
        <v>72.1118849208505</v>
      </c>
      <c r="H47" s="48">
        <f t="shared" si="46"/>
        <v>58.997777777777785</v>
      </c>
      <c r="I47" s="21">
        <v>312151</v>
      </c>
      <c r="J47" s="14" t="s">
        <v>26</v>
      </c>
      <c r="K47" s="12">
        <v>5309.8</v>
      </c>
      <c r="L47" s="17"/>
      <c r="M47" s="17"/>
      <c r="N47" s="17"/>
      <c r="O47" s="17"/>
      <c r="P47" s="17"/>
      <c r="Q47" s="65">
        <v>312151</v>
      </c>
      <c r="R47" s="58" t="s">
        <v>26</v>
      </c>
      <c r="S47" s="36"/>
      <c r="T47" s="36"/>
      <c r="U47" s="36"/>
      <c r="V47" s="36"/>
      <c r="W47" s="36"/>
      <c r="X47" s="36"/>
      <c r="Y47" s="36"/>
      <c r="Z47" s="36"/>
      <c r="AA47" s="35">
        <f t="shared" si="47"/>
        <v>0</v>
      </c>
    </row>
    <row r="48" spans="1:27" x14ac:dyDescent="0.25">
      <c r="A48" s="13">
        <v>312161</v>
      </c>
      <c r="B48" s="14" t="s">
        <v>27</v>
      </c>
      <c r="C48" s="12">
        <v>57500</v>
      </c>
      <c r="D48" s="12">
        <v>62000</v>
      </c>
      <c r="E48" s="12">
        <v>61250</v>
      </c>
      <c r="G48" s="48">
        <f t="shared" si="45"/>
        <v>106.5217391304348</v>
      </c>
      <c r="H48" s="48">
        <f t="shared" si="46"/>
        <v>98.790322580645167</v>
      </c>
      <c r="I48" s="13">
        <v>312161</v>
      </c>
      <c r="J48" s="14" t="s">
        <v>27</v>
      </c>
      <c r="K48" s="12">
        <v>61250</v>
      </c>
      <c r="L48" s="12"/>
      <c r="M48" s="12"/>
      <c r="N48" s="12"/>
      <c r="O48" s="12"/>
      <c r="P48" s="12"/>
      <c r="Q48" s="65">
        <v>312161</v>
      </c>
      <c r="R48" s="58" t="s">
        <v>27</v>
      </c>
      <c r="S48" s="35"/>
      <c r="T48" s="35"/>
      <c r="U48" s="35"/>
      <c r="V48" s="35"/>
      <c r="W48" s="35"/>
      <c r="X48" s="35"/>
      <c r="Y48" s="35"/>
      <c r="Z48" s="35"/>
      <c r="AA48" s="35">
        <f t="shared" si="47"/>
        <v>0</v>
      </c>
    </row>
    <row r="49" spans="1:27" x14ac:dyDescent="0.25">
      <c r="A49" s="15">
        <v>312</v>
      </c>
      <c r="B49" s="16" t="s">
        <v>28</v>
      </c>
      <c r="C49" s="17">
        <f>SUM(C44:C48)</f>
        <v>160608.54999999999</v>
      </c>
      <c r="D49" s="17">
        <f t="shared" ref="D49:F49" si="51">SUM(D44:D48)</f>
        <v>215000</v>
      </c>
      <c r="E49" s="17">
        <f t="shared" si="51"/>
        <v>200401.63</v>
      </c>
      <c r="F49" s="19">
        <f t="shared" si="51"/>
        <v>0</v>
      </c>
      <c r="G49" s="49">
        <f t="shared" si="45"/>
        <v>124.77643936141634</v>
      </c>
      <c r="H49" s="49">
        <f t="shared" si="46"/>
        <v>93.210060465116285</v>
      </c>
      <c r="I49" s="15">
        <v>312</v>
      </c>
      <c r="J49" s="16" t="s">
        <v>28</v>
      </c>
      <c r="K49" s="17">
        <f>SUM(K44:K48)</f>
        <v>200401.63</v>
      </c>
      <c r="L49" s="17">
        <f t="shared" ref="L49:P49" si="52">SUM(L44:L48)</f>
        <v>0</v>
      </c>
      <c r="M49" s="17">
        <f t="shared" si="52"/>
        <v>0</v>
      </c>
      <c r="N49" s="17">
        <f t="shared" si="52"/>
        <v>0</v>
      </c>
      <c r="O49" s="17">
        <f t="shared" si="52"/>
        <v>0</v>
      </c>
      <c r="P49" s="17">
        <f t="shared" si="52"/>
        <v>0</v>
      </c>
      <c r="Q49" s="66">
        <v>312</v>
      </c>
      <c r="R49" s="59" t="s">
        <v>28</v>
      </c>
      <c r="S49" s="36">
        <f>SUM(S44:S48)</f>
        <v>0</v>
      </c>
      <c r="T49" s="36">
        <f t="shared" ref="T49:AA49" si="53">SUM(T44:T48)</f>
        <v>0</v>
      </c>
      <c r="U49" s="36">
        <f t="shared" si="53"/>
        <v>0</v>
      </c>
      <c r="V49" s="36">
        <f t="shared" si="53"/>
        <v>0</v>
      </c>
      <c r="W49" s="36">
        <f t="shared" si="53"/>
        <v>0</v>
      </c>
      <c r="X49" s="36">
        <f t="shared" si="53"/>
        <v>0</v>
      </c>
      <c r="Y49" s="36">
        <f t="shared" si="53"/>
        <v>0</v>
      </c>
      <c r="Z49" s="36">
        <f t="shared" si="53"/>
        <v>0</v>
      </c>
      <c r="AA49" s="36">
        <f t="shared" si="53"/>
        <v>0</v>
      </c>
    </row>
    <row r="50" spans="1:27" x14ac:dyDescent="0.25">
      <c r="A50" s="13">
        <v>313211</v>
      </c>
      <c r="B50" s="14" t="s">
        <v>29</v>
      </c>
      <c r="C50" s="12">
        <v>587625.09</v>
      </c>
      <c r="D50" s="12">
        <v>650999</v>
      </c>
      <c r="E50" s="12">
        <v>620634.44999999995</v>
      </c>
      <c r="G50" s="48">
        <f t="shared" si="45"/>
        <v>105.61741841213757</v>
      </c>
      <c r="H50" s="48">
        <f t="shared" si="46"/>
        <v>95.335699440398514</v>
      </c>
      <c r="I50" s="13">
        <v>313211</v>
      </c>
      <c r="J50" s="14" t="s">
        <v>29</v>
      </c>
      <c r="K50" s="12">
        <v>618661.48</v>
      </c>
      <c r="L50" s="12"/>
      <c r="M50" s="12"/>
      <c r="N50" s="12"/>
      <c r="O50" s="12"/>
      <c r="P50" s="12"/>
      <c r="Q50" s="65">
        <v>313211</v>
      </c>
      <c r="R50" s="58" t="s">
        <v>29</v>
      </c>
      <c r="S50" s="35">
        <v>1689.41</v>
      </c>
      <c r="T50" s="35">
        <v>283.56</v>
      </c>
      <c r="U50" s="35"/>
      <c r="V50" s="35"/>
      <c r="W50" s="35"/>
      <c r="X50" s="35"/>
      <c r="Y50" s="35"/>
      <c r="Z50" s="35"/>
      <c r="AA50" s="35">
        <f t="shared" si="47"/>
        <v>-2.8023805498378351E-11</v>
      </c>
    </row>
    <row r="51" spans="1:27" s="22" customFormat="1" x14ac:dyDescent="0.25">
      <c r="A51" s="21">
        <v>313221</v>
      </c>
      <c r="B51" s="14" t="s">
        <v>30</v>
      </c>
      <c r="C51" s="12">
        <v>19587.68</v>
      </c>
      <c r="D51" s="12">
        <v>22126</v>
      </c>
      <c r="E51" s="12">
        <v>20687.84</v>
      </c>
      <c r="F51" s="11"/>
      <c r="G51" s="48">
        <f t="shared" si="45"/>
        <v>105.61659165352914</v>
      </c>
      <c r="H51" s="48">
        <f t="shared" si="46"/>
        <v>93.500135587092117</v>
      </c>
      <c r="I51" s="21">
        <v>313221</v>
      </c>
      <c r="J51" s="14" t="s">
        <v>30</v>
      </c>
      <c r="K51" s="12">
        <v>20622.099999999999</v>
      </c>
      <c r="L51" s="12"/>
      <c r="M51" s="12"/>
      <c r="N51" s="12"/>
      <c r="O51" s="12"/>
      <c r="P51" s="12"/>
      <c r="Q51" s="65">
        <v>313221</v>
      </c>
      <c r="R51" s="58" t="s">
        <v>30</v>
      </c>
      <c r="S51" s="35">
        <v>56.28</v>
      </c>
      <c r="T51" s="35">
        <v>9.4600000000000009</v>
      </c>
      <c r="U51" s="35"/>
      <c r="V51" s="35"/>
      <c r="W51" s="35"/>
      <c r="X51" s="35"/>
      <c r="Y51" s="35"/>
      <c r="Z51" s="35"/>
      <c r="AA51" s="35">
        <f t="shared" si="47"/>
        <v>1.5987211554602254E-12</v>
      </c>
    </row>
    <row r="52" spans="1:27" x14ac:dyDescent="0.25">
      <c r="A52" s="13">
        <v>313321</v>
      </c>
      <c r="B52" s="14" t="s">
        <v>31</v>
      </c>
      <c r="C52" s="12">
        <v>66597.63</v>
      </c>
      <c r="D52" s="12">
        <v>74412</v>
      </c>
      <c r="E52" s="12">
        <v>70338.710000000006</v>
      </c>
      <c r="G52" s="48">
        <f t="shared" si="45"/>
        <v>105.61743713702725</v>
      </c>
      <c r="H52" s="48">
        <f t="shared" si="46"/>
        <v>94.526030747728868</v>
      </c>
      <c r="I52" s="13">
        <v>313321</v>
      </c>
      <c r="J52" s="14" t="s">
        <v>31</v>
      </c>
      <c r="K52" s="12">
        <v>70115.05</v>
      </c>
      <c r="L52" s="12"/>
      <c r="M52" s="12"/>
      <c r="N52" s="12"/>
      <c r="O52" s="12"/>
      <c r="P52" s="12"/>
      <c r="Q52" s="65">
        <v>313321</v>
      </c>
      <c r="R52" s="58" t="s">
        <v>31</v>
      </c>
      <c r="S52" s="35">
        <v>191.51</v>
      </c>
      <c r="T52" s="35">
        <v>32.15</v>
      </c>
      <c r="U52" s="35"/>
      <c r="V52" s="35"/>
      <c r="W52" s="35"/>
      <c r="X52" s="35"/>
      <c r="Y52" s="35"/>
      <c r="Z52" s="35"/>
      <c r="AA52" s="35">
        <f t="shared" si="47"/>
        <v>3.5029756872972939E-12</v>
      </c>
    </row>
    <row r="53" spans="1:27" x14ac:dyDescent="0.25">
      <c r="A53" s="15">
        <v>313</v>
      </c>
      <c r="B53" s="16" t="s">
        <v>32</v>
      </c>
      <c r="C53" s="17">
        <f>C50+C51+C52</f>
        <v>673810.4</v>
      </c>
      <c r="D53" s="17">
        <f t="shared" ref="D53:F53" si="54">D50+D51+D52</f>
        <v>747537</v>
      </c>
      <c r="E53" s="17">
        <f t="shared" si="54"/>
        <v>711660.99999999988</v>
      </c>
      <c r="F53" s="19">
        <f t="shared" si="54"/>
        <v>0</v>
      </c>
      <c r="G53" s="49">
        <f t="shared" si="45"/>
        <v>105.61739622896884</v>
      </c>
      <c r="H53" s="49">
        <f t="shared" si="46"/>
        <v>95.200772670784175</v>
      </c>
      <c r="I53" s="15">
        <v>313</v>
      </c>
      <c r="J53" s="16" t="s">
        <v>32</v>
      </c>
      <c r="K53" s="17">
        <f>SUM(K50:K52)</f>
        <v>709398.63</v>
      </c>
      <c r="L53" s="17">
        <f t="shared" ref="L53:P53" si="55">SUM(L50:L52)</f>
        <v>0</v>
      </c>
      <c r="M53" s="17">
        <f t="shared" si="55"/>
        <v>0</v>
      </c>
      <c r="N53" s="17">
        <f t="shared" si="55"/>
        <v>0</v>
      </c>
      <c r="O53" s="17">
        <f t="shared" si="55"/>
        <v>0</v>
      </c>
      <c r="P53" s="17">
        <f t="shared" si="55"/>
        <v>0</v>
      </c>
      <c r="Q53" s="66">
        <v>313</v>
      </c>
      <c r="R53" s="59" t="s">
        <v>32</v>
      </c>
      <c r="S53" s="36">
        <f>SUM(S50:S52)</f>
        <v>1937.2</v>
      </c>
      <c r="T53" s="36">
        <f t="shared" ref="T53:AA53" si="56">SUM(T50:T52)</f>
        <v>325.16999999999996</v>
      </c>
      <c r="U53" s="36">
        <f t="shared" si="56"/>
        <v>0</v>
      </c>
      <c r="V53" s="36">
        <f t="shared" si="56"/>
        <v>0</v>
      </c>
      <c r="W53" s="36">
        <f t="shared" si="56"/>
        <v>0</v>
      </c>
      <c r="X53" s="36">
        <f t="shared" si="56"/>
        <v>0</v>
      </c>
      <c r="Y53" s="36">
        <f t="shared" si="56"/>
        <v>0</v>
      </c>
      <c r="Z53" s="36">
        <f t="shared" si="56"/>
        <v>0</v>
      </c>
      <c r="AA53" s="36">
        <f t="shared" si="56"/>
        <v>-2.2922108655620832E-11</v>
      </c>
    </row>
    <row r="54" spans="1:27" s="2" customFormat="1" x14ac:dyDescent="0.25">
      <c r="A54" s="15">
        <v>31</v>
      </c>
      <c r="B54" s="16" t="s">
        <v>33</v>
      </c>
      <c r="C54" s="17">
        <f>C43+C49+C53</f>
        <v>4968811.49</v>
      </c>
      <c r="D54" s="17">
        <f t="shared" ref="D54:F54" si="57">D43+D49+D53</f>
        <v>5455200</v>
      </c>
      <c r="E54" s="17">
        <f t="shared" si="57"/>
        <v>5332402.8</v>
      </c>
      <c r="F54" s="19">
        <f t="shared" si="57"/>
        <v>0</v>
      </c>
      <c r="G54" s="49">
        <f t="shared" si="45"/>
        <v>107.31747039974744</v>
      </c>
      <c r="H54" s="49">
        <f t="shared" si="46"/>
        <v>97.748988121425427</v>
      </c>
      <c r="I54" s="15">
        <v>31</v>
      </c>
      <c r="J54" s="16" t="s">
        <v>33</v>
      </c>
      <c r="K54" s="17">
        <f>K43+K49+K53</f>
        <v>5317771.8199999994</v>
      </c>
      <c r="L54" s="17">
        <f t="shared" ref="L54:P54" si="58">L43+L49+L53</f>
        <v>0</v>
      </c>
      <c r="M54" s="17">
        <f t="shared" si="58"/>
        <v>0</v>
      </c>
      <c r="N54" s="17">
        <f t="shared" si="58"/>
        <v>0</v>
      </c>
      <c r="O54" s="17">
        <f t="shared" si="58"/>
        <v>0</v>
      </c>
      <c r="P54" s="17">
        <f t="shared" si="58"/>
        <v>0</v>
      </c>
      <c r="Q54" s="66">
        <v>31</v>
      </c>
      <c r="R54" s="59" t="s">
        <v>33</v>
      </c>
      <c r="S54" s="36">
        <f>S43+S49+S53</f>
        <v>13200.01</v>
      </c>
      <c r="T54" s="36">
        <f t="shared" ref="T54:AA54" si="59">T43+T49+T53</f>
        <v>1430.9699999999998</v>
      </c>
      <c r="U54" s="36">
        <f t="shared" si="59"/>
        <v>0</v>
      </c>
      <c r="V54" s="36">
        <f t="shared" si="59"/>
        <v>0</v>
      </c>
      <c r="W54" s="36">
        <f t="shared" si="59"/>
        <v>0</v>
      </c>
      <c r="X54" s="36">
        <f t="shared" si="59"/>
        <v>0</v>
      </c>
      <c r="Y54" s="36">
        <f t="shared" si="59"/>
        <v>0</v>
      </c>
      <c r="Z54" s="36">
        <f t="shared" si="59"/>
        <v>0</v>
      </c>
      <c r="AA54" s="36">
        <f t="shared" si="59"/>
        <v>3.1290880997403292E-10</v>
      </c>
    </row>
    <row r="55" spans="1:27" s="22" customFormat="1" x14ac:dyDescent="0.25">
      <c r="A55" s="21">
        <v>321111</v>
      </c>
      <c r="B55" s="14" t="s">
        <v>34</v>
      </c>
      <c r="C55" s="12">
        <v>27751</v>
      </c>
      <c r="D55" s="12">
        <v>30000</v>
      </c>
      <c r="E55" s="12">
        <v>32880.68</v>
      </c>
      <c r="F55" s="11"/>
      <c r="G55" s="48">
        <f t="shared" si="45"/>
        <v>118.48466721919931</v>
      </c>
      <c r="H55" s="48">
        <f t="shared" si="46"/>
        <v>109.60226666666667</v>
      </c>
      <c r="I55" s="21">
        <v>321111</v>
      </c>
      <c r="J55" s="14" t="s">
        <v>34</v>
      </c>
      <c r="K55" s="17"/>
      <c r="L55" s="12">
        <v>850</v>
      </c>
      <c r="M55" s="12">
        <v>28135</v>
      </c>
      <c r="N55" s="17"/>
      <c r="O55" s="17"/>
      <c r="P55" s="17"/>
      <c r="Q55" s="65">
        <v>321111</v>
      </c>
      <c r="R55" s="58" t="s">
        <v>34</v>
      </c>
      <c r="S55" s="35">
        <v>595</v>
      </c>
      <c r="T55" s="35">
        <v>2790.68</v>
      </c>
      <c r="U55" s="36"/>
      <c r="V55" s="36"/>
      <c r="W55" s="36"/>
      <c r="X55" s="36"/>
      <c r="Y55" s="36"/>
      <c r="Z55" s="36"/>
      <c r="AA55" s="35">
        <f t="shared" si="47"/>
        <v>510.00000000000045</v>
      </c>
    </row>
    <row r="56" spans="1:27" x14ac:dyDescent="0.25">
      <c r="A56" s="13">
        <v>321121</v>
      </c>
      <c r="B56" s="14" t="s">
        <v>35</v>
      </c>
      <c r="C56" s="12">
        <v>8743.4</v>
      </c>
      <c r="D56" s="12">
        <v>10500</v>
      </c>
      <c r="E56" s="12">
        <v>10189.6</v>
      </c>
      <c r="G56" s="48">
        <f t="shared" si="45"/>
        <v>116.54047624493904</v>
      </c>
      <c r="H56" s="48">
        <f t="shared" si="46"/>
        <v>97.043809523809529</v>
      </c>
      <c r="I56" s="13">
        <v>321121</v>
      </c>
      <c r="J56" s="14" t="s">
        <v>35</v>
      </c>
      <c r="K56" s="17"/>
      <c r="L56" s="17"/>
      <c r="M56" s="12">
        <v>1484</v>
      </c>
      <c r="N56" s="17"/>
      <c r="O56" s="17"/>
      <c r="P56" s="17"/>
      <c r="Q56" s="65">
        <v>321121</v>
      </c>
      <c r="R56" s="58" t="s">
        <v>35</v>
      </c>
      <c r="S56" s="36"/>
      <c r="T56" s="35"/>
      <c r="U56" s="36"/>
      <c r="V56" s="36"/>
      <c r="W56" s="36"/>
      <c r="X56" s="36"/>
      <c r="Y56" s="36"/>
      <c r="Z56" s="36"/>
      <c r="AA56" s="35">
        <f t="shared" si="47"/>
        <v>8705.6</v>
      </c>
    </row>
    <row r="57" spans="1:27" x14ac:dyDescent="0.25">
      <c r="A57" s="13">
        <v>321131</v>
      </c>
      <c r="B57" s="14" t="s">
        <v>36</v>
      </c>
      <c r="C57" s="12">
        <v>10838.5</v>
      </c>
      <c r="D57" s="12">
        <v>10000</v>
      </c>
      <c r="E57" s="12">
        <v>9585.5</v>
      </c>
      <c r="G57" s="48">
        <f t="shared" si="45"/>
        <v>88.439359689994006</v>
      </c>
      <c r="H57" s="48">
        <f t="shared" si="46"/>
        <v>95.855000000000004</v>
      </c>
      <c r="I57" s="13">
        <v>321131</v>
      </c>
      <c r="J57" s="14" t="s">
        <v>36</v>
      </c>
      <c r="K57" s="12"/>
      <c r="L57" s="12"/>
      <c r="M57" s="12">
        <v>9585.5</v>
      </c>
      <c r="N57" s="12"/>
      <c r="O57" s="12"/>
      <c r="P57" s="12"/>
      <c r="Q57" s="65">
        <v>321131</v>
      </c>
      <c r="R57" s="58" t="s">
        <v>36</v>
      </c>
      <c r="S57" s="35"/>
      <c r="T57" s="35"/>
      <c r="U57" s="35"/>
      <c r="V57" s="35"/>
      <c r="W57" s="35"/>
      <c r="X57" s="35"/>
      <c r="Y57" s="35"/>
      <c r="Z57" s="35"/>
      <c r="AA57" s="35">
        <f t="shared" si="47"/>
        <v>0</v>
      </c>
    </row>
    <row r="58" spans="1:27" s="22" customFormat="1" x14ac:dyDescent="0.25">
      <c r="A58" s="21">
        <v>321141</v>
      </c>
      <c r="B58" s="14" t="s">
        <v>37</v>
      </c>
      <c r="C58" s="12"/>
      <c r="D58" s="12"/>
      <c r="E58" s="12"/>
      <c r="F58" s="11"/>
      <c r="G58" s="48">
        <f t="shared" si="45"/>
        <v>0</v>
      </c>
      <c r="H58" s="48">
        <f t="shared" si="46"/>
        <v>0</v>
      </c>
      <c r="I58" s="21">
        <v>321141</v>
      </c>
      <c r="J58" s="14" t="s">
        <v>37</v>
      </c>
      <c r="K58" s="12"/>
      <c r="L58" s="12"/>
      <c r="M58" s="12"/>
      <c r="N58" s="12"/>
      <c r="O58" s="12"/>
      <c r="P58" s="12"/>
      <c r="Q58" s="65">
        <v>321141</v>
      </c>
      <c r="R58" s="58" t="s">
        <v>37</v>
      </c>
      <c r="S58" s="35"/>
      <c r="T58" s="35"/>
      <c r="U58" s="35"/>
      <c r="V58" s="35"/>
      <c r="W58" s="35"/>
      <c r="X58" s="35"/>
      <c r="Y58" s="35"/>
      <c r="Z58" s="35"/>
      <c r="AA58" s="35">
        <f t="shared" si="47"/>
        <v>0</v>
      </c>
    </row>
    <row r="59" spans="1:27" s="22" customFormat="1" x14ac:dyDescent="0.25">
      <c r="A59" s="21">
        <v>321151</v>
      </c>
      <c r="B59" s="14" t="s">
        <v>38</v>
      </c>
      <c r="C59" s="12">
        <v>12267.4</v>
      </c>
      <c r="D59" s="12">
        <v>18000</v>
      </c>
      <c r="E59" s="12">
        <v>21059.73</v>
      </c>
      <c r="F59" s="11"/>
      <c r="G59" s="48">
        <f t="shared" si="45"/>
        <v>171.6723185026982</v>
      </c>
      <c r="H59" s="48">
        <f t="shared" si="46"/>
        <v>116.99850000000001</v>
      </c>
      <c r="I59" s="21">
        <v>321151</v>
      </c>
      <c r="J59" s="14" t="s">
        <v>38</v>
      </c>
      <c r="K59" s="17"/>
      <c r="L59" s="12">
        <v>2844.9</v>
      </c>
      <c r="M59" s="12">
        <v>17791.93</v>
      </c>
      <c r="N59" s="17"/>
      <c r="O59" s="17"/>
      <c r="P59" s="17"/>
      <c r="Q59" s="65">
        <v>321151</v>
      </c>
      <c r="R59" s="58" t="s">
        <v>38</v>
      </c>
      <c r="S59" s="35"/>
      <c r="T59" s="35">
        <v>422.9</v>
      </c>
      <c r="U59" s="36"/>
      <c r="V59" s="36"/>
      <c r="W59" s="36"/>
      <c r="X59" s="36"/>
      <c r="Y59" s="36"/>
      <c r="Z59" s="36"/>
      <c r="AA59" s="35">
        <f t="shared" si="47"/>
        <v>-2.1600499167107046E-12</v>
      </c>
    </row>
    <row r="60" spans="1:27" x14ac:dyDescent="0.25">
      <c r="A60" s="13">
        <v>321161</v>
      </c>
      <c r="B60" s="14" t="s">
        <v>39</v>
      </c>
      <c r="C60" s="12"/>
      <c r="D60" s="12"/>
      <c r="E60" s="12"/>
      <c r="G60" s="48">
        <f t="shared" si="45"/>
        <v>0</v>
      </c>
      <c r="H60" s="48">
        <f t="shared" si="46"/>
        <v>0</v>
      </c>
      <c r="I60" s="13">
        <v>321161</v>
      </c>
      <c r="J60" s="14" t="s">
        <v>39</v>
      </c>
      <c r="K60" s="17"/>
      <c r="L60" s="17"/>
      <c r="M60" s="17"/>
      <c r="N60" s="17"/>
      <c r="O60" s="17"/>
      <c r="P60" s="17"/>
      <c r="Q60" s="65">
        <v>321161</v>
      </c>
      <c r="R60" s="58" t="s">
        <v>39</v>
      </c>
      <c r="S60" s="36"/>
      <c r="T60" s="36"/>
      <c r="U60" s="36"/>
      <c r="V60" s="36"/>
      <c r="W60" s="36"/>
      <c r="X60" s="36"/>
      <c r="Y60" s="36"/>
      <c r="Z60" s="36"/>
      <c r="AA60" s="35">
        <f t="shared" si="47"/>
        <v>0</v>
      </c>
    </row>
    <row r="61" spans="1:27" s="2" customFormat="1" x14ac:dyDescent="0.25">
      <c r="A61" s="15">
        <v>3211</v>
      </c>
      <c r="B61" s="16" t="s">
        <v>40</v>
      </c>
      <c r="C61" s="17">
        <f>SUM(C55:C60)</f>
        <v>59600.3</v>
      </c>
      <c r="D61" s="17">
        <f t="shared" ref="D61:F61" si="60">SUM(D55:D60)</f>
        <v>68500</v>
      </c>
      <c r="E61" s="17">
        <f t="shared" si="60"/>
        <v>73715.509999999995</v>
      </c>
      <c r="F61" s="19">
        <f t="shared" si="60"/>
        <v>0</v>
      </c>
      <c r="G61" s="49">
        <f t="shared" si="45"/>
        <v>123.68311904470278</v>
      </c>
      <c r="H61" s="49">
        <f t="shared" si="46"/>
        <v>107.61388321167883</v>
      </c>
      <c r="I61" s="15">
        <v>3211</v>
      </c>
      <c r="J61" s="16" t="s">
        <v>40</v>
      </c>
      <c r="K61" s="17">
        <f>SUM(K55:K60)</f>
        <v>0</v>
      </c>
      <c r="L61" s="17">
        <f t="shared" ref="L61:P61" si="61">SUM(L55:L60)</f>
        <v>3694.9</v>
      </c>
      <c r="M61" s="17">
        <f t="shared" si="61"/>
        <v>56996.43</v>
      </c>
      <c r="N61" s="17">
        <f t="shared" si="61"/>
        <v>0</v>
      </c>
      <c r="O61" s="17">
        <f t="shared" si="61"/>
        <v>0</v>
      </c>
      <c r="P61" s="17">
        <f t="shared" si="61"/>
        <v>0</v>
      </c>
      <c r="Q61" s="66">
        <v>3211</v>
      </c>
      <c r="R61" s="59" t="s">
        <v>40</v>
      </c>
      <c r="S61" s="36">
        <f>SUM(S55:S60)</f>
        <v>595</v>
      </c>
      <c r="T61" s="36">
        <f t="shared" ref="T61:AA61" si="62">SUM(T55:T60)</f>
        <v>3213.58</v>
      </c>
      <c r="U61" s="36">
        <f t="shared" si="62"/>
        <v>0</v>
      </c>
      <c r="V61" s="36">
        <f t="shared" si="62"/>
        <v>0</v>
      </c>
      <c r="W61" s="36">
        <f t="shared" si="62"/>
        <v>0</v>
      </c>
      <c r="X61" s="36">
        <f t="shared" si="62"/>
        <v>0</v>
      </c>
      <c r="Y61" s="36">
        <f t="shared" si="62"/>
        <v>0</v>
      </c>
      <c r="Z61" s="36">
        <f t="shared" si="62"/>
        <v>0</v>
      </c>
      <c r="AA61" s="36">
        <f t="shared" si="62"/>
        <v>9215.5999999999985</v>
      </c>
    </row>
    <row r="62" spans="1:27" x14ac:dyDescent="0.25">
      <c r="A62" s="13">
        <v>321211</v>
      </c>
      <c r="B62" s="14" t="s">
        <v>41</v>
      </c>
      <c r="C62" s="12">
        <v>53072.88</v>
      </c>
      <c r="D62" s="12">
        <v>76000</v>
      </c>
      <c r="E62" s="12">
        <v>76578.41</v>
      </c>
      <c r="G62" s="48">
        <f t="shared" si="45"/>
        <v>144.28915483764968</v>
      </c>
      <c r="H62" s="48">
        <f t="shared" si="46"/>
        <v>100.76106578947368</v>
      </c>
      <c r="I62" s="13">
        <v>321211</v>
      </c>
      <c r="J62" s="14" t="s">
        <v>41</v>
      </c>
      <c r="K62" s="12"/>
      <c r="L62" s="12"/>
      <c r="M62" s="12">
        <v>76578.41</v>
      </c>
      <c r="N62" s="12"/>
      <c r="O62" s="12"/>
      <c r="P62" s="12"/>
      <c r="Q62" s="65">
        <v>321211</v>
      </c>
      <c r="R62" s="58" t="s">
        <v>41</v>
      </c>
      <c r="S62" s="35"/>
      <c r="T62" s="35"/>
      <c r="U62" s="35"/>
      <c r="V62" s="35"/>
      <c r="W62" s="35"/>
      <c r="X62" s="35"/>
      <c r="Y62" s="35"/>
      <c r="Z62" s="35"/>
      <c r="AA62" s="35">
        <f t="shared" si="47"/>
        <v>0</v>
      </c>
    </row>
    <row r="63" spans="1:27" s="2" customFormat="1" x14ac:dyDescent="0.25">
      <c r="A63" s="15">
        <v>3212</v>
      </c>
      <c r="B63" s="16" t="s">
        <v>42</v>
      </c>
      <c r="C63" s="17">
        <f>C62</f>
        <v>53072.88</v>
      </c>
      <c r="D63" s="17">
        <f t="shared" ref="D63:F63" si="63">D62</f>
        <v>76000</v>
      </c>
      <c r="E63" s="17">
        <f t="shared" si="63"/>
        <v>76578.41</v>
      </c>
      <c r="F63" s="19">
        <f t="shared" si="63"/>
        <v>0</v>
      </c>
      <c r="G63" s="49">
        <f t="shared" si="45"/>
        <v>144.28915483764968</v>
      </c>
      <c r="H63" s="49">
        <f t="shared" si="46"/>
        <v>100.76106578947368</v>
      </c>
      <c r="I63" s="15">
        <v>3212</v>
      </c>
      <c r="J63" s="16" t="s">
        <v>42</v>
      </c>
      <c r="K63" s="17">
        <f>K62</f>
        <v>0</v>
      </c>
      <c r="L63" s="17">
        <f t="shared" ref="L63:P63" si="64">L62</f>
        <v>0</v>
      </c>
      <c r="M63" s="17">
        <f t="shared" si="64"/>
        <v>76578.41</v>
      </c>
      <c r="N63" s="17">
        <f t="shared" si="64"/>
        <v>0</v>
      </c>
      <c r="O63" s="17">
        <f t="shared" si="64"/>
        <v>0</v>
      </c>
      <c r="P63" s="17">
        <f t="shared" si="64"/>
        <v>0</v>
      </c>
      <c r="Q63" s="66">
        <v>3212</v>
      </c>
      <c r="R63" s="59" t="s">
        <v>42</v>
      </c>
      <c r="S63" s="35">
        <f>S62</f>
        <v>0</v>
      </c>
      <c r="T63" s="35">
        <f t="shared" ref="T63:AA63" si="65">T62</f>
        <v>0</v>
      </c>
      <c r="U63" s="35">
        <f t="shared" si="65"/>
        <v>0</v>
      </c>
      <c r="V63" s="35">
        <f t="shared" si="65"/>
        <v>0</v>
      </c>
      <c r="W63" s="35">
        <f t="shared" si="65"/>
        <v>0</v>
      </c>
      <c r="X63" s="35">
        <f t="shared" si="65"/>
        <v>0</v>
      </c>
      <c r="Y63" s="35">
        <f t="shared" si="65"/>
        <v>0</v>
      </c>
      <c r="Z63" s="35">
        <f t="shared" si="65"/>
        <v>0</v>
      </c>
      <c r="AA63" s="35">
        <f t="shared" si="65"/>
        <v>0</v>
      </c>
    </row>
    <row r="64" spans="1:27" x14ac:dyDescent="0.25">
      <c r="A64" s="4">
        <v>321311</v>
      </c>
      <c r="B64" s="5" t="s">
        <v>43</v>
      </c>
      <c r="C64" s="8">
        <v>4272.5</v>
      </c>
      <c r="D64" s="8">
        <v>9000</v>
      </c>
      <c r="E64" s="8">
        <v>9257.5</v>
      </c>
      <c r="G64" s="48">
        <f t="shared" si="45"/>
        <v>216.67641895845523</v>
      </c>
      <c r="H64" s="48">
        <f t="shared" si="46"/>
        <v>102.86111111111111</v>
      </c>
      <c r="I64" s="4">
        <v>321311</v>
      </c>
      <c r="J64" s="5" t="s">
        <v>43</v>
      </c>
      <c r="K64" s="12"/>
      <c r="L64" s="12"/>
      <c r="M64" s="12">
        <v>8727.5</v>
      </c>
      <c r="N64" s="12"/>
      <c r="O64" s="12"/>
      <c r="P64" s="12"/>
      <c r="Q64" s="64">
        <v>321311</v>
      </c>
      <c r="R64" s="60" t="s">
        <v>43</v>
      </c>
      <c r="S64" s="35"/>
      <c r="T64" s="35">
        <v>530</v>
      </c>
      <c r="U64" s="35"/>
      <c r="V64" s="35"/>
      <c r="W64" s="35"/>
      <c r="X64" s="35"/>
      <c r="Y64" s="35"/>
      <c r="Z64" s="35"/>
      <c r="AA64" s="35">
        <f t="shared" si="47"/>
        <v>0</v>
      </c>
    </row>
    <row r="65" spans="1:27" x14ac:dyDescent="0.25">
      <c r="A65" s="13">
        <v>321321</v>
      </c>
      <c r="B65" s="14" t="s">
        <v>44</v>
      </c>
      <c r="C65" s="12">
        <v>586</v>
      </c>
      <c r="D65" s="12">
        <v>500</v>
      </c>
      <c r="E65" s="12">
        <v>586</v>
      </c>
      <c r="G65" s="48">
        <f t="shared" si="45"/>
        <v>100</v>
      </c>
      <c r="H65" s="48">
        <f t="shared" si="46"/>
        <v>117.19999999999999</v>
      </c>
      <c r="I65" s="13">
        <v>321321</v>
      </c>
      <c r="J65" s="14" t="s">
        <v>44</v>
      </c>
      <c r="K65" s="12"/>
      <c r="L65" s="12"/>
      <c r="M65" s="12">
        <v>586</v>
      </c>
      <c r="N65" s="12"/>
      <c r="O65" s="12"/>
      <c r="P65" s="12"/>
      <c r="Q65" s="65">
        <v>321321</v>
      </c>
      <c r="R65" s="58" t="s">
        <v>44</v>
      </c>
      <c r="S65" s="35"/>
      <c r="T65" s="35"/>
      <c r="U65" s="35"/>
      <c r="V65" s="35"/>
      <c r="W65" s="35"/>
      <c r="X65" s="35"/>
      <c r="Y65" s="35"/>
      <c r="Z65" s="35"/>
      <c r="AA65" s="35">
        <f t="shared" si="47"/>
        <v>0</v>
      </c>
    </row>
    <row r="66" spans="1:27" x14ac:dyDescent="0.25">
      <c r="A66" s="15">
        <v>3213</v>
      </c>
      <c r="B66" s="16" t="s">
        <v>45</v>
      </c>
      <c r="C66" s="17">
        <f>C64+C65</f>
        <v>4858.5</v>
      </c>
      <c r="D66" s="17">
        <f t="shared" ref="D66:F66" si="66">D64+D65</f>
        <v>9500</v>
      </c>
      <c r="E66" s="17">
        <f t="shared" si="66"/>
        <v>9843.5</v>
      </c>
      <c r="F66" s="19">
        <f t="shared" si="66"/>
        <v>0</v>
      </c>
      <c r="G66" s="49">
        <f t="shared" si="45"/>
        <v>202.60368426469074</v>
      </c>
      <c r="H66" s="49">
        <f t="shared" si="46"/>
        <v>103.61578947368422</v>
      </c>
      <c r="I66" s="15">
        <v>3213</v>
      </c>
      <c r="J66" s="16" t="s">
        <v>45</v>
      </c>
      <c r="K66" s="17">
        <f>K64+K65</f>
        <v>0</v>
      </c>
      <c r="L66" s="17">
        <f t="shared" ref="L66:P66" si="67">L64+L65</f>
        <v>0</v>
      </c>
      <c r="M66" s="17">
        <f t="shared" si="67"/>
        <v>9313.5</v>
      </c>
      <c r="N66" s="17">
        <f t="shared" si="67"/>
        <v>0</v>
      </c>
      <c r="O66" s="17">
        <f t="shared" si="67"/>
        <v>0</v>
      </c>
      <c r="P66" s="17">
        <f t="shared" si="67"/>
        <v>0</v>
      </c>
      <c r="Q66" s="66">
        <v>3213</v>
      </c>
      <c r="R66" s="59" t="s">
        <v>45</v>
      </c>
      <c r="S66" s="36">
        <f>S64+S65</f>
        <v>0</v>
      </c>
      <c r="T66" s="36">
        <f t="shared" ref="T66:AA66" si="68">T64+T65</f>
        <v>530</v>
      </c>
      <c r="U66" s="36">
        <f t="shared" si="68"/>
        <v>0</v>
      </c>
      <c r="V66" s="36">
        <f t="shared" si="68"/>
        <v>0</v>
      </c>
      <c r="W66" s="36">
        <f t="shared" si="68"/>
        <v>0</v>
      </c>
      <c r="X66" s="36">
        <f t="shared" si="68"/>
        <v>0</v>
      </c>
      <c r="Y66" s="36">
        <f t="shared" si="68"/>
        <v>0</v>
      </c>
      <c r="Z66" s="36">
        <f t="shared" si="68"/>
        <v>0</v>
      </c>
      <c r="AA66" s="36">
        <f t="shared" si="68"/>
        <v>0</v>
      </c>
    </row>
    <row r="67" spans="1:27" x14ac:dyDescent="0.25">
      <c r="A67" s="85" t="str">
        <f>A1</f>
        <v>MEDICINSKA ŠKOLA BJELOVAR</v>
      </c>
      <c r="B67" s="85"/>
      <c r="C67" s="85"/>
      <c r="D67" s="85"/>
      <c r="I67" s="85" t="str">
        <f>A1</f>
        <v>MEDICINSKA ŠKOLA BJELOVAR</v>
      </c>
      <c r="J67" s="85"/>
      <c r="K67" s="85"/>
      <c r="L67" s="85"/>
      <c r="M67" s="7"/>
      <c r="N67" s="7"/>
      <c r="O67" s="11"/>
      <c r="P67" s="7"/>
      <c r="Q67" s="91" t="str">
        <f>A1</f>
        <v>MEDICINSKA ŠKOLA BJELOVAR</v>
      </c>
      <c r="R67" s="91"/>
      <c r="S67" s="91"/>
      <c r="T67" s="91"/>
      <c r="U67" s="38"/>
      <c r="V67" s="38"/>
      <c r="Y67" s="37"/>
      <c r="Z67" s="37"/>
    </row>
    <row r="68" spans="1:27" x14ac:dyDescent="0.25">
      <c r="A68" s="86" t="str">
        <f>A2</f>
        <v>BJELOVAR, POLJANA DR. FRANJE TUĐMANA 8</v>
      </c>
      <c r="B68" s="86"/>
      <c r="C68" s="86"/>
      <c r="D68" s="86"/>
      <c r="H68" s="28" t="s">
        <v>156</v>
      </c>
      <c r="I68" s="86" t="str">
        <f>A2</f>
        <v>BJELOVAR, POLJANA DR. FRANJE TUĐMANA 8</v>
      </c>
      <c r="J68" s="86"/>
      <c r="K68" s="86"/>
      <c r="L68" s="86"/>
      <c r="M68" s="7"/>
      <c r="N68" s="7"/>
      <c r="O68" s="11"/>
      <c r="P68" s="27" t="str">
        <f>H68</f>
        <v>str. 3</v>
      </c>
      <c r="Q68" s="91" t="str">
        <f>A2</f>
        <v>BJELOVAR, POLJANA DR. FRANJE TUĐMANA 8</v>
      </c>
      <c r="R68" s="91"/>
      <c r="S68" s="91"/>
      <c r="T68" s="91"/>
      <c r="U68" s="38"/>
      <c r="V68" s="38"/>
      <c r="Y68" s="37"/>
      <c r="Z68" s="37"/>
      <c r="AA68" s="31" t="str">
        <f>P68</f>
        <v>str. 3</v>
      </c>
    </row>
    <row r="69" spans="1:27" x14ac:dyDescent="0.25">
      <c r="A69" s="39"/>
      <c r="B69" s="39"/>
      <c r="C69" s="39"/>
      <c r="D69" s="39"/>
      <c r="H69" s="28"/>
      <c r="I69" s="39"/>
      <c r="J69" s="39"/>
      <c r="K69" s="39"/>
      <c r="L69" s="39"/>
      <c r="M69" s="7"/>
      <c r="N69" s="7"/>
      <c r="O69" s="11"/>
      <c r="P69" s="27"/>
      <c r="Q69" s="62"/>
      <c r="R69" s="62"/>
      <c r="S69" s="62"/>
      <c r="T69" s="62"/>
      <c r="U69" s="38"/>
      <c r="V69" s="38"/>
      <c r="Y69" s="37"/>
      <c r="Z69" s="37"/>
      <c r="AA69" s="31"/>
    </row>
    <row r="70" spans="1:27" x14ac:dyDescent="0.25">
      <c r="A70" s="20"/>
      <c r="B70" s="87" t="str">
        <f>B4</f>
        <v>PRIHODI I RASHODI  I - XII 2018.</v>
      </c>
      <c r="C70" s="87"/>
      <c r="D70" s="87"/>
      <c r="E70" s="87"/>
      <c r="F70" s="87"/>
      <c r="G70" s="87"/>
      <c r="H70" s="87"/>
      <c r="I70" s="23"/>
      <c r="J70" s="87" t="str">
        <f>B4</f>
        <v>PRIHODI I RASHODI  I - XII 2018.</v>
      </c>
      <c r="K70" s="87"/>
      <c r="L70" s="87"/>
      <c r="M70" s="87"/>
      <c r="N70" s="87"/>
      <c r="O70" s="87"/>
      <c r="P70" s="87"/>
      <c r="Q70" s="62"/>
      <c r="R70" s="92" t="str">
        <f>B4</f>
        <v>PRIHODI I RASHODI  I - XII 2018.</v>
      </c>
      <c r="S70" s="92"/>
      <c r="T70" s="92"/>
      <c r="U70" s="92"/>
      <c r="V70" s="92"/>
      <c r="W70" s="92"/>
      <c r="X70" s="92"/>
      <c r="Y70" s="92"/>
      <c r="Z70" s="92"/>
      <c r="AA70" s="92"/>
    </row>
    <row r="71" spans="1:27" x14ac:dyDescent="0.25">
      <c r="I71" s="1"/>
      <c r="J71" s="3"/>
      <c r="K71" s="7"/>
      <c r="L71" s="7"/>
      <c r="M71" s="7"/>
      <c r="N71" s="7"/>
      <c r="O71" s="11"/>
      <c r="P71" s="7"/>
      <c r="Q71" s="63"/>
      <c r="Y71" s="37"/>
      <c r="Z71" s="37"/>
    </row>
    <row r="72" spans="1:27" ht="15" customHeight="1" x14ac:dyDescent="0.25">
      <c r="A72" s="4"/>
      <c r="B72" s="9"/>
      <c r="C72" s="40" t="str">
        <f>C6</f>
        <v>IZVRŠENO</v>
      </c>
      <c r="D72" s="40" t="str">
        <f t="shared" ref="D72:E72" si="69">D6</f>
        <v>PLAN</v>
      </c>
      <c r="E72" s="40" t="str">
        <f t="shared" si="69"/>
        <v>IZVRŠENO</v>
      </c>
      <c r="G72" s="46" t="s">
        <v>174</v>
      </c>
      <c r="H72" s="30" t="s">
        <v>175</v>
      </c>
      <c r="I72" s="4"/>
      <c r="J72" s="9"/>
      <c r="K72" s="88" t="str">
        <f>K6</f>
        <v>DRŽAVNI PRORAČUN</v>
      </c>
      <c r="L72" s="89"/>
      <c r="M72" s="88" t="str">
        <f>M6</f>
        <v>ŽUPANIJSKI PRORAČUN</v>
      </c>
      <c r="N72" s="90"/>
      <c r="O72" s="90"/>
      <c r="P72" s="89"/>
      <c r="Q72" s="64"/>
      <c r="R72" s="56"/>
      <c r="S72" s="93" t="str">
        <f>S6</f>
        <v>VLASTITI PRIHODI</v>
      </c>
      <c r="T72" s="94"/>
      <c r="U72" s="94"/>
      <c r="V72" s="94"/>
      <c r="W72" s="95"/>
      <c r="X72" s="94" t="str">
        <f>X6</f>
        <v>OSTALI PRIHODI</v>
      </c>
      <c r="Y72" s="94"/>
      <c r="Z72" s="94"/>
      <c r="AA72" s="95"/>
    </row>
    <row r="73" spans="1:27" x14ac:dyDescent="0.25">
      <c r="A73" s="6" t="s">
        <v>7</v>
      </c>
      <c r="B73" s="10" t="s">
        <v>8</v>
      </c>
      <c r="C73" s="41" t="str">
        <f>C7</f>
        <v>I - XII 2017.</v>
      </c>
      <c r="D73" s="41" t="str">
        <f t="shared" ref="D73:E73" si="70">D7</f>
        <v>2018.</v>
      </c>
      <c r="E73" s="41" t="str">
        <f t="shared" si="70"/>
        <v>I - XII 2018.</v>
      </c>
      <c r="G73" s="47" t="str">
        <f>G7</f>
        <v>2018/2017.</v>
      </c>
      <c r="H73" s="42" t="s">
        <v>176</v>
      </c>
      <c r="I73" s="6" t="s">
        <v>7</v>
      </c>
      <c r="J73" s="10" t="s">
        <v>8</v>
      </c>
      <c r="K73" s="42" t="str">
        <f>K7</f>
        <v>RIZNICA</v>
      </c>
      <c r="L73" s="42" t="str">
        <f t="shared" ref="L73:P73" si="71">L7</f>
        <v>OSTALO</v>
      </c>
      <c r="M73" s="42" t="str">
        <f t="shared" si="71"/>
        <v>DECENTRALIZ.</v>
      </c>
      <c r="N73" s="42" t="str">
        <f t="shared" si="71"/>
        <v>KNJIGE</v>
      </c>
      <c r="O73" s="42" t="str">
        <f t="shared" si="71"/>
        <v>NATJEC.</v>
      </c>
      <c r="P73" s="42" t="str">
        <f t="shared" si="71"/>
        <v>OSTALO</v>
      </c>
      <c r="Q73" s="54" t="s">
        <v>7</v>
      </c>
      <c r="R73" s="57" t="s">
        <v>8</v>
      </c>
      <c r="S73" s="33" t="str">
        <f>S7</f>
        <v>PROJEKT</v>
      </c>
      <c r="T73" s="33" t="str">
        <f t="shared" ref="T73:AA73" si="72">T7</f>
        <v>ZAKUP</v>
      </c>
      <c r="U73" s="33" t="str">
        <f t="shared" si="72"/>
        <v>ŠTETE</v>
      </c>
      <c r="V73" s="33" t="str">
        <f t="shared" si="72"/>
        <v>ŠKOLARINA</v>
      </c>
      <c r="W73" s="33" t="str">
        <f t="shared" si="72"/>
        <v>OSTALO</v>
      </c>
      <c r="X73" s="33" t="str">
        <f t="shared" si="72"/>
        <v>KAZALIŠTE</v>
      </c>
      <c r="Y73" s="33" t="str">
        <f t="shared" si="72"/>
        <v>IZLETI</v>
      </c>
      <c r="Z73" s="33" t="str">
        <f t="shared" si="72"/>
        <v>UNIFORME</v>
      </c>
      <c r="AA73" s="33" t="str">
        <f t="shared" si="72"/>
        <v>OSTALO</v>
      </c>
    </row>
    <row r="74" spans="1:27" s="2" customFormat="1" x14ac:dyDescent="0.25">
      <c r="A74" s="15">
        <v>3214</v>
      </c>
      <c r="B74" s="16" t="s">
        <v>46</v>
      </c>
      <c r="C74" s="17">
        <v>1940</v>
      </c>
      <c r="D74" s="17">
        <v>2500</v>
      </c>
      <c r="E74" s="17">
        <v>2336</v>
      </c>
      <c r="F74" s="19" t="e">
        <f>#REF!</f>
        <v>#REF!</v>
      </c>
      <c r="G74" s="49">
        <f t="shared" ref="G74:G99" si="73">IF(C74&lt;&gt;0,E74/C74*100,0)</f>
        <v>120.41237113402062</v>
      </c>
      <c r="H74" s="49">
        <f t="shared" ref="H74:H99" si="74">IF(D74&lt;&gt;0,E74/D74*100,0)</f>
        <v>93.44</v>
      </c>
      <c r="I74" s="15">
        <v>3214</v>
      </c>
      <c r="J74" s="16" t="s">
        <v>46</v>
      </c>
      <c r="K74" s="17">
        <v>0</v>
      </c>
      <c r="L74" s="17">
        <v>0</v>
      </c>
      <c r="M74" s="17">
        <v>2336</v>
      </c>
      <c r="N74" s="17">
        <v>0</v>
      </c>
      <c r="O74" s="17">
        <v>0</v>
      </c>
      <c r="P74" s="17">
        <v>0</v>
      </c>
      <c r="Q74" s="66">
        <v>3214</v>
      </c>
      <c r="R74" s="59" t="s">
        <v>46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f t="shared" ref="AA74:AA98" si="75">E74-K74-L74-M74-N74-O74-P74-S74-T74-U74-V74-W74-X74-Y74-Z74</f>
        <v>0</v>
      </c>
    </row>
    <row r="75" spans="1:27" x14ac:dyDescent="0.25">
      <c r="A75" s="15">
        <v>321</v>
      </c>
      <c r="B75" s="16" t="s">
        <v>47</v>
      </c>
      <c r="C75" s="17">
        <f>C61+C63+C66+C74</f>
        <v>119471.67999999999</v>
      </c>
      <c r="D75" s="17">
        <f>D61+D63+D66+D74</f>
        <v>156500</v>
      </c>
      <c r="E75" s="17">
        <f>E61+E63+E66+E74</f>
        <v>162473.41999999998</v>
      </c>
      <c r="F75" s="19" t="e">
        <f>F61+F63+F66+F74</f>
        <v>#REF!</v>
      </c>
      <c r="G75" s="49">
        <f t="shared" si="73"/>
        <v>135.99324961363229</v>
      </c>
      <c r="H75" s="49">
        <f t="shared" si="74"/>
        <v>103.81688178913737</v>
      </c>
      <c r="I75" s="15">
        <v>321</v>
      </c>
      <c r="J75" s="16" t="s">
        <v>47</v>
      </c>
      <c r="K75" s="17">
        <f t="shared" ref="K75:P75" si="76">K61+K63+K66+K74</f>
        <v>0</v>
      </c>
      <c r="L75" s="17">
        <f t="shared" si="76"/>
        <v>3694.9</v>
      </c>
      <c r="M75" s="17">
        <f t="shared" si="76"/>
        <v>145224.34</v>
      </c>
      <c r="N75" s="17">
        <f t="shared" si="76"/>
        <v>0</v>
      </c>
      <c r="O75" s="17">
        <f t="shared" si="76"/>
        <v>0</v>
      </c>
      <c r="P75" s="17">
        <f t="shared" si="76"/>
        <v>0</v>
      </c>
      <c r="Q75" s="66">
        <v>321</v>
      </c>
      <c r="R75" s="59" t="s">
        <v>47</v>
      </c>
      <c r="S75" s="36">
        <f t="shared" ref="S75:AA75" si="77">S61+S63+S66+S74</f>
        <v>595</v>
      </c>
      <c r="T75" s="36">
        <f t="shared" si="77"/>
        <v>3743.58</v>
      </c>
      <c r="U75" s="36">
        <f t="shared" si="77"/>
        <v>0</v>
      </c>
      <c r="V75" s="36">
        <f t="shared" si="77"/>
        <v>0</v>
      </c>
      <c r="W75" s="36">
        <f t="shared" si="77"/>
        <v>0</v>
      </c>
      <c r="X75" s="36">
        <f t="shared" si="77"/>
        <v>0</v>
      </c>
      <c r="Y75" s="36">
        <f t="shared" si="77"/>
        <v>0</v>
      </c>
      <c r="Z75" s="36">
        <f t="shared" si="77"/>
        <v>0</v>
      </c>
      <c r="AA75" s="36">
        <f t="shared" si="77"/>
        <v>9215.5999999999985</v>
      </c>
    </row>
    <row r="76" spans="1:27" x14ac:dyDescent="0.25">
      <c r="A76" s="13">
        <v>322111</v>
      </c>
      <c r="B76" s="14" t="s">
        <v>48</v>
      </c>
      <c r="C76" s="12">
        <v>37819.31</v>
      </c>
      <c r="D76" s="12">
        <v>18000</v>
      </c>
      <c r="E76" s="12">
        <v>16707.939999999999</v>
      </c>
      <c r="G76" s="48">
        <f t="shared" si="73"/>
        <v>44.178331122381657</v>
      </c>
      <c r="H76" s="48">
        <f t="shared" si="74"/>
        <v>92.821888888888878</v>
      </c>
      <c r="I76" s="13">
        <v>322111</v>
      </c>
      <c r="J76" s="14" t="s">
        <v>48</v>
      </c>
      <c r="K76" s="12"/>
      <c r="L76" s="12">
        <v>191.7</v>
      </c>
      <c r="M76" s="12">
        <v>15596.04</v>
      </c>
      <c r="N76" s="12"/>
      <c r="O76" s="12"/>
      <c r="P76" s="12"/>
      <c r="Q76" s="65">
        <v>322111</v>
      </c>
      <c r="R76" s="58" t="s">
        <v>48</v>
      </c>
      <c r="S76" s="35"/>
      <c r="T76" s="35">
        <v>920.2</v>
      </c>
      <c r="U76" s="35"/>
      <c r="V76" s="35"/>
      <c r="W76" s="35"/>
      <c r="X76" s="35"/>
      <c r="Y76" s="35"/>
      <c r="Z76" s="35"/>
      <c r="AA76" s="35">
        <f t="shared" si="75"/>
        <v>-2.9558577807620168E-12</v>
      </c>
    </row>
    <row r="77" spans="1:27" x14ac:dyDescent="0.25">
      <c r="A77" s="21">
        <v>322121</v>
      </c>
      <c r="B77" s="14" t="s">
        <v>49</v>
      </c>
      <c r="C77" s="12">
        <v>4855.3</v>
      </c>
      <c r="D77" s="12">
        <v>7000</v>
      </c>
      <c r="E77" s="12">
        <v>6709.38</v>
      </c>
      <c r="G77" s="48">
        <f t="shared" si="73"/>
        <v>138.18672378637777</v>
      </c>
      <c r="H77" s="48">
        <f t="shared" si="74"/>
        <v>95.848285714285723</v>
      </c>
      <c r="I77" s="21">
        <v>322121</v>
      </c>
      <c r="J77" s="14" t="s">
        <v>49</v>
      </c>
      <c r="K77" s="12"/>
      <c r="L77" s="12"/>
      <c r="M77" s="12">
        <v>6609.38</v>
      </c>
      <c r="N77" s="12"/>
      <c r="O77" s="12"/>
      <c r="P77" s="12"/>
      <c r="Q77" s="65">
        <v>322121</v>
      </c>
      <c r="R77" s="58" t="s">
        <v>49</v>
      </c>
      <c r="S77" s="36"/>
      <c r="T77" s="35">
        <v>100</v>
      </c>
      <c r="U77" s="36"/>
      <c r="V77" s="35"/>
      <c r="W77" s="36"/>
      <c r="X77" s="36"/>
      <c r="Y77" s="36"/>
      <c r="Z77" s="36"/>
      <c r="AA77" s="35">
        <f t="shared" si="75"/>
        <v>0</v>
      </c>
    </row>
    <row r="78" spans="1:27" x14ac:dyDescent="0.25">
      <c r="A78" s="13">
        <v>322141</v>
      </c>
      <c r="B78" s="14" t="s">
        <v>50</v>
      </c>
      <c r="C78" s="12">
        <v>21047.919999999998</v>
      </c>
      <c r="D78" s="12">
        <v>26000</v>
      </c>
      <c r="E78" s="12">
        <v>22822.62</v>
      </c>
      <c r="G78" s="48">
        <f t="shared" si="73"/>
        <v>108.43171201714945</v>
      </c>
      <c r="H78" s="48">
        <f t="shared" si="74"/>
        <v>87.779307692307682</v>
      </c>
      <c r="I78" s="13">
        <v>322141</v>
      </c>
      <c r="J78" s="14" t="s">
        <v>50</v>
      </c>
      <c r="K78" s="12"/>
      <c r="L78" s="12"/>
      <c r="M78" s="12">
        <v>22332.42</v>
      </c>
      <c r="N78" s="12"/>
      <c r="O78" s="12"/>
      <c r="P78" s="12"/>
      <c r="Q78" s="65">
        <v>322141</v>
      </c>
      <c r="R78" s="58" t="s">
        <v>50</v>
      </c>
      <c r="S78" s="35"/>
      <c r="T78" s="35">
        <v>490.2</v>
      </c>
      <c r="U78" s="35"/>
      <c r="V78" s="35"/>
      <c r="W78" s="35"/>
      <c r="X78" s="35"/>
      <c r="Y78" s="35"/>
      <c r="Z78" s="35"/>
      <c r="AA78" s="35">
        <f t="shared" si="75"/>
        <v>7.3896444519050419E-13</v>
      </c>
    </row>
    <row r="79" spans="1:27" x14ac:dyDescent="0.25">
      <c r="A79" s="21">
        <v>322161</v>
      </c>
      <c r="B79" s="14" t="s">
        <v>51</v>
      </c>
      <c r="C79" s="12">
        <v>21857.21</v>
      </c>
      <c r="D79" s="12">
        <v>22000</v>
      </c>
      <c r="E79" s="12">
        <v>21624.89</v>
      </c>
      <c r="G79" s="48">
        <f t="shared" si="73"/>
        <v>98.937101304329317</v>
      </c>
      <c r="H79" s="48">
        <f t="shared" si="74"/>
        <v>98.294954545454544</v>
      </c>
      <c r="I79" s="21">
        <v>322161</v>
      </c>
      <c r="J79" s="14" t="s">
        <v>51</v>
      </c>
      <c r="K79" s="12"/>
      <c r="L79" s="12"/>
      <c r="M79" s="12">
        <v>21474.89</v>
      </c>
      <c r="N79" s="12"/>
      <c r="O79" s="12"/>
      <c r="P79" s="12"/>
      <c r="Q79" s="65">
        <v>322161</v>
      </c>
      <c r="R79" s="58" t="s">
        <v>51</v>
      </c>
      <c r="S79" s="36"/>
      <c r="T79" s="35">
        <v>150</v>
      </c>
      <c r="U79" s="36"/>
      <c r="V79" s="36"/>
      <c r="W79" s="36"/>
      <c r="X79" s="36"/>
      <c r="Y79" s="36"/>
      <c r="Z79" s="36"/>
      <c r="AA79" s="35">
        <f t="shared" si="75"/>
        <v>0</v>
      </c>
    </row>
    <row r="80" spans="1:27" x14ac:dyDescent="0.25">
      <c r="A80" s="13">
        <v>322191</v>
      </c>
      <c r="B80" s="14" t="s">
        <v>52</v>
      </c>
      <c r="C80" s="12">
        <v>79101.070000000007</v>
      </c>
      <c r="D80" s="12">
        <v>74000</v>
      </c>
      <c r="E80" s="12">
        <v>86158.09</v>
      </c>
      <c r="G80" s="48">
        <f t="shared" si="73"/>
        <v>108.92152280620222</v>
      </c>
      <c r="H80" s="48">
        <f t="shared" si="74"/>
        <v>116.42985135135136</v>
      </c>
      <c r="I80" s="13">
        <v>322191</v>
      </c>
      <c r="J80" s="14" t="s">
        <v>52</v>
      </c>
      <c r="K80" s="12"/>
      <c r="L80" s="12">
        <v>189.9</v>
      </c>
      <c r="M80" s="12">
        <v>62066.58</v>
      </c>
      <c r="N80" s="12"/>
      <c r="O80" s="12"/>
      <c r="P80" s="12"/>
      <c r="Q80" s="65">
        <v>322191</v>
      </c>
      <c r="R80" s="58" t="s">
        <v>52</v>
      </c>
      <c r="S80" s="35"/>
      <c r="T80" s="35"/>
      <c r="U80" s="35"/>
      <c r="V80" s="35">
        <v>14921.61</v>
      </c>
      <c r="W80" s="35">
        <v>8980</v>
      </c>
      <c r="X80" s="35"/>
      <c r="Y80" s="35"/>
      <c r="Z80" s="35"/>
      <c r="AA80" s="35">
        <f t="shared" si="75"/>
        <v>0</v>
      </c>
    </row>
    <row r="81" spans="1:27" x14ac:dyDescent="0.25">
      <c r="A81" s="15">
        <v>3221</v>
      </c>
      <c r="B81" s="16" t="s">
        <v>53</v>
      </c>
      <c r="C81" s="17">
        <f>SUM(C76:C80)</f>
        <v>164680.81</v>
      </c>
      <c r="D81" s="17">
        <f t="shared" ref="D81:F81" si="78">SUM(D76:D80)</f>
        <v>147000</v>
      </c>
      <c r="E81" s="17">
        <f t="shared" si="78"/>
        <v>154022.91999999998</v>
      </c>
      <c r="F81" s="19">
        <f t="shared" si="78"/>
        <v>0</v>
      </c>
      <c r="G81" s="49">
        <f t="shared" si="73"/>
        <v>93.528153037381827</v>
      </c>
      <c r="H81" s="49">
        <f t="shared" si="74"/>
        <v>104.77749659863944</v>
      </c>
      <c r="I81" s="15">
        <v>3221</v>
      </c>
      <c r="J81" s="16" t="s">
        <v>53</v>
      </c>
      <c r="K81" s="17">
        <f>SUM(K76:K80)</f>
        <v>0</v>
      </c>
      <c r="L81" s="17">
        <f t="shared" ref="L81:P81" si="79">SUM(L76:L80)</f>
        <v>381.6</v>
      </c>
      <c r="M81" s="17">
        <f t="shared" si="79"/>
        <v>128079.31</v>
      </c>
      <c r="N81" s="17">
        <f t="shared" si="79"/>
        <v>0</v>
      </c>
      <c r="O81" s="17">
        <f t="shared" si="79"/>
        <v>0</v>
      </c>
      <c r="P81" s="17">
        <f t="shared" si="79"/>
        <v>0</v>
      </c>
      <c r="Q81" s="66">
        <v>3221</v>
      </c>
      <c r="R81" s="59" t="s">
        <v>53</v>
      </c>
      <c r="S81" s="36">
        <f>SUM(S76:S80)</f>
        <v>0</v>
      </c>
      <c r="T81" s="36">
        <f t="shared" ref="T81:AA81" si="80">SUM(T76:T80)</f>
        <v>1660.4</v>
      </c>
      <c r="U81" s="36">
        <f t="shared" si="80"/>
        <v>0</v>
      </c>
      <c r="V81" s="36">
        <f t="shared" si="80"/>
        <v>14921.61</v>
      </c>
      <c r="W81" s="36">
        <f t="shared" si="80"/>
        <v>8980</v>
      </c>
      <c r="X81" s="36">
        <f t="shared" si="80"/>
        <v>0</v>
      </c>
      <c r="Y81" s="36">
        <f t="shared" si="80"/>
        <v>0</v>
      </c>
      <c r="Z81" s="36">
        <f t="shared" si="80"/>
        <v>0</v>
      </c>
      <c r="AA81" s="36">
        <f t="shared" si="80"/>
        <v>-2.2168933355715126E-12</v>
      </c>
    </row>
    <row r="82" spans="1:27" x14ac:dyDescent="0.25">
      <c r="A82" s="15">
        <v>32224</v>
      </c>
      <c r="B82" s="16" t="s">
        <v>184</v>
      </c>
      <c r="C82" s="17">
        <v>6437.52</v>
      </c>
      <c r="D82" s="17">
        <v>24000</v>
      </c>
      <c r="E82" s="17">
        <v>14537.21</v>
      </c>
      <c r="F82" s="19"/>
      <c r="G82" s="49"/>
      <c r="H82" s="49"/>
      <c r="I82" s="15">
        <v>32224</v>
      </c>
      <c r="J82" s="16" t="s">
        <v>184</v>
      </c>
      <c r="K82" s="17"/>
      <c r="L82" s="17"/>
      <c r="M82" s="17"/>
      <c r="N82" s="17"/>
      <c r="O82" s="17"/>
      <c r="P82" s="17">
        <v>4726.5</v>
      </c>
      <c r="Q82" s="66">
        <v>32224</v>
      </c>
      <c r="R82" s="59" t="s">
        <v>184</v>
      </c>
      <c r="S82" s="36"/>
      <c r="T82" s="36"/>
      <c r="U82" s="36"/>
      <c r="V82" s="36"/>
      <c r="W82" s="36">
        <v>9810.7099999999991</v>
      </c>
      <c r="X82" s="36"/>
      <c r="Y82" s="36"/>
      <c r="Z82" s="36"/>
      <c r="AA82" s="35">
        <f t="shared" si="75"/>
        <v>0</v>
      </c>
    </row>
    <row r="83" spans="1:27" x14ac:dyDescent="0.25">
      <c r="A83" s="13">
        <v>322311</v>
      </c>
      <c r="B83" s="14" t="s">
        <v>54</v>
      </c>
      <c r="C83" s="12">
        <v>27555.83</v>
      </c>
      <c r="D83" s="12">
        <v>52000</v>
      </c>
      <c r="E83" s="12">
        <v>55577.55</v>
      </c>
      <c r="G83" s="48">
        <f t="shared" si="73"/>
        <v>201.6907129997536</v>
      </c>
      <c r="H83" s="48">
        <f t="shared" si="74"/>
        <v>106.87990384615385</v>
      </c>
      <c r="I83" s="13">
        <v>322311</v>
      </c>
      <c r="J83" s="14" t="s">
        <v>54</v>
      </c>
      <c r="K83" s="12"/>
      <c r="L83" s="12"/>
      <c r="M83" s="12">
        <v>51245.97</v>
      </c>
      <c r="N83" s="12"/>
      <c r="O83" s="12"/>
      <c r="P83" s="12"/>
      <c r="Q83" s="65">
        <v>322311</v>
      </c>
      <c r="R83" s="58" t="s">
        <v>54</v>
      </c>
      <c r="S83" s="35"/>
      <c r="T83" s="35">
        <v>1275.51</v>
      </c>
      <c r="U83" s="35"/>
      <c r="V83" s="35">
        <v>3056.07</v>
      </c>
      <c r="W83" s="35"/>
      <c r="X83" s="35"/>
      <c r="Y83" s="35"/>
      <c r="Z83" s="35"/>
      <c r="AA83" s="35">
        <f t="shared" si="75"/>
        <v>1.3642420526593924E-12</v>
      </c>
    </row>
    <row r="84" spans="1:27" x14ac:dyDescent="0.25">
      <c r="A84" s="21">
        <v>322331</v>
      </c>
      <c r="B84" s="14" t="s">
        <v>55</v>
      </c>
      <c r="C84" s="12">
        <v>47214.29</v>
      </c>
      <c r="D84" s="12">
        <v>48000</v>
      </c>
      <c r="E84" s="12">
        <v>57233.88</v>
      </c>
      <c r="G84" s="48">
        <f t="shared" si="73"/>
        <v>121.22152001014945</v>
      </c>
      <c r="H84" s="48">
        <f t="shared" si="74"/>
        <v>119.23724999999999</v>
      </c>
      <c r="I84" s="21">
        <v>322331</v>
      </c>
      <c r="J84" s="14" t="s">
        <v>55</v>
      </c>
      <c r="K84" s="12"/>
      <c r="L84" s="12"/>
      <c r="M84" s="12">
        <v>44005.62</v>
      </c>
      <c r="N84" s="12"/>
      <c r="O84" s="12"/>
      <c r="P84" s="12"/>
      <c r="Q84" s="65">
        <v>322331</v>
      </c>
      <c r="R84" s="58" t="s">
        <v>55</v>
      </c>
      <c r="S84" s="36"/>
      <c r="T84" s="36"/>
      <c r="U84" s="36"/>
      <c r="V84" s="35">
        <v>13228.26</v>
      </c>
      <c r="W84" s="36"/>
      <c r="X84" s="36"/>
      <c r="Y84" s="36"/>
      <c r="Z84" s="36"/>
      <c r="AA84" s="35">
        <f t="shared" si="75"/>
        <v>-5.4569682106375694E-12</v>
      </c>
    </row>
    <row r="85" spans="1:27" x14ac:dyDescent="0.25">
      <c r="A85" s="13">
        <v>322341</v>
      </c>
      <c r="B85" s="14" t="s">
        <v>56</v>
      </c>
      <c r="C85" s="12">
        <v>100.18</v>
      </c>
      <c r="D85" s="12">
        <v>400</v>
      </c>
      <c r="E85" s="12">
        <v>213.09</v>
      </c>
      <c r="G85" s="48">
        <f t="shared" si="73"/>
        <v>212.70712717109203</v>
      </c>
      <c r="H85" s="48">
        <f t="shared" si="74"/>
        <v>53.272500000000001</v>
      </c>
      <c r="I85" s="13">
        <v>322341</v>
      </c>
      <c r="J85" s="14" t="s">
        <v>56</v>
      </c>
      <c r="K85" s="12"/>
      <c r="L85" s="12"/>
      <c r="M85" s="12">
        <v>213.09</v>
      </c>
      <c r="N85" s="12"/>
      <c r="O85" s="12"/>
      <c r="P85" s="12"/>
      <c r="Q85" s="65">
        <v>322341</v>
      </c>
      <c r="R85" s="58" t="s">
        <v>56</v>
      </c>
      <c r="S85" s="35"/>
      <c r="T85" s="35"/>
      <c r="U85" s="35"/>
      <c r="V85" s="35"/>
      <c r="W85" s="35"/>
      <c r="X85" s="35"/>
      <c r="Y85" s="35"/>
      <c r="Z85" s="35"/>
      <c r="AA85" s="35">
        <f t="shared" si="75"/>
        <v>0</v>
      </c>
    </row>
    <row r="86" spans="1:27" x14ac:dyDescent="0.25">
      <c r="A86" s="15">
        <v>3223</v>
      </c>
      <c r="B86" s="16" t="s">
        <v>57</v>
      </c>
      <c r="C86" s="17">
        <f>C83+C84+C85</f>
        <v>74870.299999999988</v>
      </c>
      <c r="D86" s="17">
        <f t="shared" ref="D86:F86" si="81">D83+D84+D85</f>
        <v>100400</v>
      </c>
      <c r="E86" s="17">
        <f t="shared" si="81"/>
        <v>113024.51999999999</v>
      </c>
      <c r="F86" s="19">
        <f t="shared" si="81"/>
        <v>0</v>
      </c>
      <c r="G86" s="49">
        <f t="shared" si="73"/>
        <v>150.96042088785541</v>
      </c>
      <c r="H86" s="49">
        <f t="shared" si="74"/>
        <v>112.57422310756971</v>
      </c>
      <c r="I86" s="15">
        <v>3223</v>
      </c>
      <c r="J86" s="16" t="s">
        <v>57</v>
      </c>
      <c r="K86" s="17">
        <f>SUM(K83:K85)</f>
        <v>0</v>
      </c>
      <c r="L86" s="17">
        <f t="shared" ref="L86:P86" si="82">SUM(L83:L85)</f>
        <v>0</v>
      </c>
      <c r="M86" s="17">
        <f t="shared" si="82"/>
        <v>95464.68</v>
      </c>
      <c r="N86" s="17">
        <f t="shared" si="82"/>
        <v>0</v>
      </c>
      <c r="O86" s="17">
        <f t="shared" si="82"/>
        <v>0</v>
      </c>
      <c r="P86" s="17">
        <f t="shared" si="82"/>
        <v>0</v>
      </c>
      <c r="Q86" s="66">
        <v>3223</v>
      </c>
      <c r="R86" s="59" t="s">
        <v>57</v>
      </c>
      <c r="S86" s="36">
        <f>SUM(S83:S85)</f>
        <v>0</v>
      </c>
      <c r="T86" s="36">
        <f t="shared" ref="T86:AA86" si="83">SUM(T83:T85)</f>
        <v>1275.51</v>
      </c>
      <c r="U86" s="36">
        <f t="shared" si="83"/>
        <v>0</v>
      </c>
      <c r="V86" s="36">
        <f t="shared" si="83"/>
        <v>16284.33</v>
      </c>
      <c r="W86" s="36">
        <f t="shared" si="83"/>
        <v>0</v>
      </c>
      <c r="X86" s="36">
        <f t="shared" si="83"/>
        <v>0</v>
      </c>
      <c r="Y86" s="36">
        <f t="shared" si="83"/>
        <v>0</v>
      </c>
      <c r="Z86" s="36">
        <f t="shared" si="83"/>
        <v>0</v>
      </c>
      <c r="AA86" s="36">
        <f t="shared" si="83"/>
        <v>-4.0927261579781771E-12</v>
      </c>
    </row>
    <row r="87" spans="1:27" s="22" customFormat="1" x14ac:dyDescent="0.25">
      <c r="A87" s="21">
        <v>322411</v>
      </c>
      <c r="B87" s="14" t="s">
        <v>58</v>
      </c>
      <c r="C87" s="12">
        <v>1203.4000000000001</v>
      </c>
      <c r="D87" s="12"/>
      <c r="E87" s="12"/>
      <c r="F87" s="11" t="e">
        <f t="shared" ref="F87" si="84">F75+F81+F86</f>
        <v>#REF!</v>
      </c>
      <c r="G87" s="48">
        <f t="shared" si="73"/>
        <v>0</v>
      </c>
      <c r="H87" s="48">
        <f t="shared" si="74"/>
        <v>0</v>
      </c>
      <c r="I87" s="21">
        <v>322411</v>
      </c>
      <c r="J87" s="14" t="s">
        <v>58</v>
      </c>
      <c r="K87" s="12"/>
      <c r="L87" s="12"/>
      <c r="M87" s="12"/>
      <c r="N87" s="12"/>
      <c r="O87" s="12"/>
      <c r="P87" s="12"/>
      <c r="Q87" s="65">
        <v>322411</v>
      </c>
      <c r="R87" s="58" t="s">
        <v>58</v>
      </c>
      <c r="S87" s="35">
        <v>0</v>
      </c>
      <c r="T87" s="35"/>
      <c r="U87" s="35"/>
      <c r="V87" s="35"/>
      <c r="W87" s="35"/>
      <c r="X87" s="35"/>
      <c r="Y87" s="35"/>
      <c r="Z87" s="35"/>
      <c r="AA87" s="35">
        <f t="shared" si="75"/>
        <v>0</v>
      </c>
    </row>
    <row r="88" spans="1:27" x14ac:dyDescent="0.25">
      <c r="A88" s="21">
        <v>322421</v>
      </c>
      <c r="B88" s="14" t="s">
        <v>183</v>
      </c>
      <c r="C88" s="12">
        <v>46201.66</v>
      </c>
      <c r="D88" s="12">
        <v>15000</v>
      </c>
      <c r="E88" s="12">
        <v>13889.99</v>
      </c>
      <c r="G88" s="48">
        <f t="shared" si="73"/>
        <v>30.063833204261485</v>
      </c>
      <c r="H88" s="48">
        <f t="shared" si="74"/>
        <v>92.599933333333325</v>
      </c>
      <c r="I88" s="21">
        <v>322421</v>
      </c>
      <c r="J88" s="14" t="s">
        <v>183</v>
      </c>
      <c r="K88" s="17"/>
      <c r="L88" s="12">
        <v>118.4</v>
      </c>
      <c r="M88" s="12">
        <v>13299.94</v>
      </c>
      <c r="N88" s="17"/>
      <c r="O88" s="17"/>
      <c r="P88" s="17"/>
      <c r="Q88" s="65">
        <v>322421</v>
      </c>
      <c r="R88" s="58" t="s">
        <v>183</v>
      </c>
      <c r="S88" s="36">
        <v>0</v>
      </c>
      <c r="T88" s="35">
        <v>471.65</v>
      </c>
      <c r="U88" s="36"/>
      <c r="V88" s="35"/>
      <c r="W88" s="36"/>
      <c r="X88" s="36"/>
      <c r="Y88" s="36"/>
      <c r="Z88" s="36"/>
      <c r="AA88" s="35">
        <f t="shared" si="75"/>
        <v>-3.4106051316484809E-13</v>
      </c>
    </row>
    <row r="89" spans="1:27" s="2" customFormat="1" x14ac:dyDescent="0.25">
      <c r="A89" s="15">
        <v>3224</v>
      </c>
      <c r="B89" s="16" t="s">
        <v>59</v>
      </c>
      <c r="C89" s="17">
        <f>C87+C88</f>
        <v>47405.060000000005</v>
      </c>
      <c r="D89" s="17">
        <f t="shared" ref="D89:F89" si="85">D87+D88</f>
        <v>15000</v>
      </c>
      <c r="E89" s="17">
        <f t="shared" si="85"/>
        <v>13889.99</v>
      </c>
      <c r="F89" s="19" t="e">
        <f t="shared" si="85"/>
        <v>#REF!</v>
      </c>
      <c r="G89" s="49">
        <f t="shared" si="73"/>
        <v>29.300648496173189</v>
      </c>
      <c r="H89" s="49">
        <f t="shared" si="74"/>
        <v>92.599933333333325</v>
      </c>
      <c r="I89" s="15">
        <v>3224</v>
      </c>
      <c r="J89" s="16" t="s">
        <v>59</v>
      </c>
      <c r="K89" s="17">
        <f>K87+K88</f>
        <v>0</v>
      </c>
      <c r="L89" s="17">
        <f t="shared" ref="L89:P89" si="86">L87+L88</f>
        <v>118.4</v>
      </c>
      <c r="M89" s="17">
        <f t="shared" si="86"/>
        <v>13299.94</v>
      </c>
      <c r="N89" s="17">
        <f t="shared" si="86"/>
        <v>0</v>
      </c>
      <c r="O89" s="17">
        <f t="shared" si="86"/>
        <v>0</v>
      </c>
      <c r="P89" s="17">
        <f t="shared" si="86"/>
        <v>0</v>
      </c>
      <c r="Q89" s="66">
        <v>3224</v>
      </c>
      <c r="R89" s="59" t="s">
        <v>59</v>
      </c>
      <c r="S89" s="36">
        <f>S87+S88</f>
        <v>0</v>
      </c>
      <c r="T89" s="36">
        <f t="shared" ref="T89:AA89" si="87">T87+T88</f>
        <v>471.65</v>
      </c>
      <c r="U89" s="36">
        <f t="shared" si="87"/>
        <v>0</v>
      </c>
      <c r="V89" s="36">
        <f t="shared" si="87"/>
        <v>0</v>
      </c>
      <c r="W89" s="36">
        <f t="shared" si="87"/>
        <v>0</v>
      </c>
      <c r="X89" s="36">
        <f t="shared" si="87"/>
        <v>0</v>
      </c>
      <c r="Y89" s="36">
        <f t="shared" si="87"/>
        <v>0</v>
      </c>
      <c r="Z89" s="36">
        <f t="shared" si="87"/>
        <v>0</v>
      </c>
      <c r="AA89" s="36">
        <f t="shared" si="87"/>
        <v>-3.4106051316484809E-13</v>
      </c>
    </row>
    <row r="90" spans="1:27" x14ac:dyDescent="0.25">
      <c r="A90" s="13">
        <v>322511</v>
      </c>
      <c r="B90" s="14" t="s">
        <v>60</v>
      </c>
      <c r="C90" s="12">
        <v>4068.79</v>
      </c>
      <c r="D90" s="12">
        <v>3000</v>
      </c>
      <c r="E90" s="12">
        <v>2189.48</v>
      </c>
      <c r="G90" s="48">
        <f t="shared" si="73"/>
        <v>53.811575431516502</v>
      </c>
      <c r="H90" s="48">
        <f t="shared" si="74"/>
        <v>72.98266666666666</v>
      </c>
      <c r="I90" s="13">
        <v>322511</v>
      </c>
      <c r="J90" s="14" t="s">
        <v>60</v>
      </c>
      <c r="K90" s="12"/>
      <c r="L90" s="12"/>
      <c r="M90" s="12">
        <v>2189.48</v>
      </c>
      <c r="N90" s="12"/>
      <c r="O90" s="12"/>
      <c r="P90" s="12"/>
      <c r="Q90" s="65">
        <v>322511</v>
      </c>
      <c r="R90" s="58" t="s">
        <v>60</v>
      </c>
      <c r="S90" s="35"/>
      <c r="T90" s="35"/>
      <c r="U90" s="35"/>
      <c r="V90" s="35"/>
      <c r="W90" s="35"/>
      <c r="X90" s="35"/>
      <c r="Y90" s="35"/>
      <c r="Z90" s="35"/>
      <c r="AA90" s="35">
        <f t="shared" si="75"/>
        <v>0</v>
      </c>
    </row>
    <row r="91" spans="1:27" s="2" customFormat="1" x14ac:dyDescent="0.25">
      <c r="A91" s="15">
        <v>3225</v>
      </c>
      <c r="B91" s="16" t="s">
        <v>61</v>
      </c>
      <c r="C91" s="17">
        <f>C90</f>
        <v>4068.79</v>
      </c>
      <c r="D91" s="17">
        <f t="shared" ref="D91:F91" si="88">D90</f>
        <v>3000</v>
      </c>
      <c r="E91" s="17">
        <f t="shared" si="88"/>
        <v>2189.48</v>
      </c>
      <c r="F91" s="19">
        <f t="shared" si="88"/>
        <v>0</v>
      </c>
      <c r="G91" s="49">
        <f t="shared" si="73"/>
        <v>53.811575431516502</v>
      </c>
      <c r="H91" s="49">
        <f t="shared" si="74"/>
        <v>72.98266666666666</v>
      </c>
      <c r="I91" s="15">
        <v>3225</v>
      </c>
      <c r="J91" s="16" t="s">
        <v>61</v>
      </c>
      <c r="K91" s="17">
        <f>K90</f>
        <v>0</v>
      </c>
      <c r="L91" s="17">
        <f t="shared" ref="L91:P91" si="89">L90</f>
        <v>0</v>
      </c>
      <c r="M91" s="17">
        <f t="shared" si="89"/>
        <v>2189.48</v>
      </c>
      <c r="N91" s="17">
        <f t="shared" si="89"/>
        <v>0</v>
      </c>
      <c r="O91" s="17">
        <f t="shared" si="89"/>
        <v>0</v>
      </c>
      <c r="P91" s="17">
        <f t="shared" si="89"/>
        <v>0</v>
      </c>
      <c r="Q91" s="66">
        <v>3225</v>
      </c>
      <c r="R91" s="59" t="s">
        <v>61</v>
      </c>
      <c r="S91" s="36">
        <f>S90</f>
        <v>0</v>
      </c>
      <c r="T91" s="36">
        <f t="shared" ref="T91:AA91" si="90">T90</f>
        <v>0</v>
      </c>
      <c r="U91" s="36">
        <f t="shared" si="90"/>
        <v>0</v>
      </c>
      <c r="V91" s="36">
        <f t="shared" si="90"/>
        <v>0</v>
      </c>
      <c r="W91" s="36">
        <f t="shared" si="90"/>
        <v>0</v>
      </c>
      <c r="X91" s="36">
        <f t="shared" si="90"/>
        <v>0</v>
      </c>
      <c r="Y91" s="36">
        <f t="shared" si="90"/>
        <v>0</v>
      </c>
      <c r="Z91" s="36">
        <f t="shared" si="90"/>
        <v>0</v>
      </c>
      <c r="AA91" s="36">
        <f t="shared" si="90"/>
        <v>0</v>
      </c>
    </row>
    <row r="92" spans="1:27" x14ac:dyDescent="0.25">
      <c r="A92" s="21">
        <v>322711</v>
      </c>
      <c r="B92" s="14" t="s">
        <v>62</v>
      </c>
      <c r="C92" s="12">
        <v>2326.85</v>
      </c>
      <c r="D92" s="12">
        <v>16300</v>
      </c>
      <c r="E92" s="12">
        <v>4850.4399999999996</v>
      </c>
      <c r="G92" s="48">
        <f t="shared" si="73"/>
        <v>208.45520768420823</v>
      </c>
      <c r="H92" s="48">
        <f t="shared" si="74"/>
        <v>29.75730061349693</v>
      </c>
      <c r="I92" s="21">
        <v>322711</v>
      </c>
      <c r="J92" s="14" t="s">
        <v>62</v>
      </c>
      <c r="K92" s="12"/>
      <c r="L92" s="12"/>
      <c r="M92" s="12">
        <v>4655.4399999999996</v>
      </c>
      <c r="N92" s="12"/>
      <c r="O92" s="12"/>
      <c r="P92" s="12"/>
      <c r="Q92" s="65">
        <v>322711</v>
      </c>
      <c r="R92" s="58" t="s">
        <v>62</v>
      </c>
      <c r="S92" s="36"/>
      <c r="T92" s="36"/>
      <c r="U92" s="36"/>
      <c r="V92" s="35">
        <v>195</v>
      </c>
      <c r="W92" s="36"/>
      <c r="X92" s="36"/>
      <c r="Y92" s="36"/>
      <c r="Z92" s="36"/>
      <c r="AA92" s="35">
        <f t="shared" si="75"/>
        <v>0</v>
      </c>
    </row>
    <row r="93" spans="1:27" s="2" customFormat="1" x14ac:dyDescent="0.25">
      <c r="A93" s="15">
        <v>3227</v>
      </c>
      <c r="B93" s="16" t="s">
        <v>62</v>
      </c>
      <c r="C93" s="17">
        <f>C92</f>
        <v>2326.85</v>
      </c>
      <c r="D93" s="17">
        <f t="shared" ref="D93:F93" si="91">D92</f>
        <v>16300</v>
      </c>
      <c r="E93" s="17">
        <f t="shared" si="91"/>
        <v>4850.4399999999996</v>
      </c>
      <c r="F93" s="19">
        <f t="shared" si="91"/>
        <v>0</v>
      </c>
      <c r="G93" s="49">
        <f t="shared" si="73"/>
        <v>208.45520768420823</v>
      </c>
      <c r="H93" s="49">
        <f t="shared" si="74"/>
        <v>29.75730061349693</v>
      </c>
      <c r="I93" s="15">
        <v>3227</v>
      </c>
      <c r="J93" s="16" t="s">
        <v>62</v>
      </c>
      <c r="K93" s="17">
        <f>K92</f>
        <v>0</v>
      </c>
      <c r="L93" s="17">
        <f t="shared" ref="L93:P93" si="92">L92</f>
        <v>0</v>
      </c>
      <c r="M93" s="17">
        <f t="shared" si="92"/>
        <v>4655.4399999999996</v>
      </c>
      <c r="N93" s="17">
        <f t="shared" si="92"/>
        <v>0</v>
      </c>
      <c r="O93" s="17">
        <f t="shared" si="92"/>
        <v>0</v>
      </c>
      <c r="P93" s="17">
        <f t="shared" si="92"/>
        <v>0</v>
      </c>
      <c r="Q93" s="66">
        <v>3227</v>
      </c>
      <c r="R93" s="59" t="s">
        <v>62</v>
      </c>
      <c r="S93" s="36">
        <f>S92</f>
        <v>0</v>
      </c>
      <c r="T93" s="36">
        <f t="shared" ref="T93:AA93" si="93">T92</f>
        <v>0</v>
      </c>
      <c r="U93" s="36">
        <f t="shared" si="93"/>
        <v>0</v>
      </c>
      <c r="V93" s="36">
        <f t="shared" si="93"/>
        <v>195</v>
      </c>
      <c r="W93" s="36">
        <f t="shared" si="93"/>
        <v>0</v>
      </c>
      <c r="X93" s="36">
        <f t="shared" si="93"/>
        <v>0</v>
      </c>
      <c r="Y93" s="36">
        <f t="shared" si="93"/>
        <v>0</v>
      </c>
      <c r="Z93" s="36">
        <f t="shared" si="93"/>
        <v>0</v>
      </c>
      <c r="AA93" s="36">
        <f t="shared" si="93"/>
        <v>0</v>
      </c>
    </row>
    <row r="94" spans="1:27" x14ac:dyDescent="0.25">
      <c r="A94" s="15">
        <v>322</v>
      </c>
      <c r="B94" s="16" t="s">
        <v>63</v>
      </c>
      <c r="C94" s="17">
        <f>C81+C82+C86+C89+C91+C93</f>
        <v>299789.32999999996</v>
      </c>
      <c r="D94" s="17">
        <f t="shared" ref="D94:E94" si="94">D81+D82+D86+D89+D91+D93</f>
        <v>305700</v>
      </c>
      <c r="E94" s="17">
        <f t="shared" si="94"/>
        <v>302514.55999999994</v>
      </c>
      <c r="F94" s="19" t="e">
        <f t="shared" ref="F94" si="95">F81+F86+F89+F91+F93</f>
        <v>#REF!</v>
      </c>
      <c r="G94" s="49">
        <f t="shared" si="73"/>
        <v>100.90904836406284</v>
      </c>
      <c r="H94" s="49">
        <f t="shared" si="74"/>
        <v>98.957984952567855</v>
      </c>
      <c r="I94" s="15">
        <v>322</v>
      </c>
      <c r="J94" s="16" t="s">
        <v>63</v>
      </c>
      <c r="K94" s="17">
        <f>K81+K82+K86+K89+K91+K93</f>
        <v>0</v>
      </c>
      <c r="L94" s="17">
        <f t="shared" ref="L94:P94" si="96">L81+L82+L86+L89+L91+L93</f>
        <v>500</v>
      </c>
      <c r="M94" s="17">
        <f t="shared" si="96"/>
        <v>243688.85</v>
      </c>
      <c r="N94" s="17">
        <f t="shared" si="96"/>
        <v>0</v>
      </c>
      <c r="O94" s="17">
        <f t="shared" si="96"/>
        <v>0</v>
      </c>
      <c r="P94" s="17">
        <f t="shared" si="96"/>
        <v>4726.5</v>
      </c>
      <c r="Q94" s="66">
        <v>322</v>
      </c>
      <c r="R94" s="59" t="s">
        <v>63</v>
      </c>
      <c r="S94" s="35">
        <f>S81+S82+S86+S89+S91+S93</f>
        <v>0</v>
      </c>
      <c r="T94" s="35">
        <f t="shared" ref="T94:AA94" si="97">T81+T82+T86+T89+T91+T93</f>
        <v>3407.56</v>
      </c>
      <c r="U94" s="35">
        <f t="shared" si="97"/>
        <v>0</v>
      </c>
      <c r="V94" s="35">
        <f t="shared" si="97"/>
        <v>31400.940000000002</v>
      </c>
      <c r="W94" s="35">
        <f t="shared" si="97"/>
        <v>18790.71</v>
      </c>
      <c r="X94" s="35">
        <f t="shared" si="97"/>
        <v>0</v>
      </c>
      <c r="Y94" s="35">
        <f t="shared" si="97"/>
        <v>0</v>
      </c>
      <c r="Z94" s="35">
        <f t="shared" si="97"/>
        <v>0</v>
      </c>
      <c r="AA94" s="35">
        <f t="shared" si="97"/>
        <v>-6.6506800067145377E-12</v>
      </c>
    </row>
    <row r="95" spans="1:27" x14ac:dyDescent="0.25">
      <c r="A95" s="13">
        <v>323111</v>
      </c>
      <c r="B95" s="14" t="s">
        <v>64</v>
      </c>
      <c r="C95" s="12">
        <v>10609.36</v>
      </c>
      <c r="D95" s="12">
        <v>12000</v>
      </c>
      <c r="E95" s="12">
        <v>9884.01</v>
      </c>
      <c r="G95" s="48">
        <f t="shared" si="73"/>
        <v>93.163112572294651</v>
      </c>
      <c r="H95" s="48">
        <f t="shared" si="74"/>
        <v>82.366749999999996</v>
      </c>
      <c r="I95" s="13">
        <v>323111</v>
      </c>
      <c r="J95" s="14" t="s">
        <v>64</v>
      </c>
      <c r="K95" s="12"/>
      <c r="L95" s="12"/>
      <c r="M95" s="12">
        <v>9884.01</v>
      </c>
      <c r="N95" s="12"/>
      <c r="O95" s="12"/>
      <c r="P95" s="12"/>
      <c r="Q95" s="65">
        <v>323111</v>
      </c>
      <c r="R95" s="58" t="s">
        <v>64</v>
      </c>
      <c r="S95" s="35"/>
      <c r="T95" s="35"/>
      <c r="U95" s="35"/>
      <c r="V95" s="35"/>
      <c r="W95" s="35"/>
      <c r="X95" s="35"/>
      <c r="Y95" s="35"/>
      <c r="Z95" s="35"/>
      <c r="AA95" s="35">
        <f t="shared" si="75"/>
        <v>0</v>
      </c>
    </row>
    <row r="96" spans="1:27" s="22" customFormat="1" x14ac:dyDescent="0.25">
      <c r="A96" s="21">
        <v>323121</v>
      </c>
      <c r="B96" s="14" t="s">
        <v>65</v>
      </c>
      <c r="C96" s="12">
        <v>1651.01</v>
      </c>
      <c r="D96" s="12">
        <v>2000</v>
      </c>
      <c r="E96" s="12">
        <v>1719.58</v>
      </c>
      <c r="F96" s="11">
        <f t="shared" ref="F96" si="98">F95</f>
        <v>0</v>
      </c>
      <c r="G96" s="48">
        <f t="shared" si="73"/>
        <v>104.15321530457113</v>
      </c>
      <c r="H96" s="48">
        <f t="shared" si="74"/>
        <v>85.978999999999999</v>
      </c>
      <c r="I96" s="21">
        <v>323121</v>
      </c>
      <c r="J96" s="14" t="s">
        <v>65</v>
      </c>
      <c r="K96" s="12"/>
      <c r="L96" s="12"/>
      <c r="M96" s="12">
        <v>1600.58</v>
      </c>
      <c r="N96" s="12"/>
      <c r="O96" s="12"/>
      <c r="P96" s="12"/>
      <c r="Q96" s="65">
        <v>323121</v>
      </c>
      <c r="R96" s="58" t="s">
        <v>65</v>
      </c>
      <c r="S96" s="35"/>
      <c r="T96" s="35">
        <v>119</v>
      </c>
      <c r="U96" s="35"/>
      <c r="V96" s="35"/>
      <c r="W96" s="35"/>
      <c r="X96" s="35"/>
      <c r="Y96" s="35"/>
      <c r="Z96" s="35"/>
      <c r="AA96" s="35">
        <f t="shared" si="75"/>
        <v>0</v>
      </c>
    </row>
    <row r="97" spans="1:27" x14ac:dyDescent="0.25">
      <c r="A97" s="4">
        <v>323131</v>
      </c>
      <c r="B97" s="5" t="s">
        <v>66</v>
      </c>
      <c r="C97" s="8">
        <v>4527.66</v>
      </c>
      <c r="D97" s="8">
        <v>6000</v>
      </c>
      <c r="E97" s="8">
        <v>4614.28</v>
      </c>
      <c r="G97" s="48">
        <f t="shared" si="73"/>
        <v>101.91312951944272</v>
      </c>
      <c r="H97" s="48">
        <f t="shared" si="74"/>
        <v>76.904666666666671</v>
      </c>
      <c r="I97" s="4">
        <v>323131</v>
      </c>
      <c r="J97" s="5" t="s">
        <v>66</v>
      </c>
      <c r="K97" s="12"/>
      <c r="L97" s="12"/>
      <c r="M97" s="12">
        <v>4394.08</v>
      </c>
      <c r="N97" s="12"/>
      <c r="O97" s="12"/>
      <c r="P97" s="12"/>
      <c r="Q97" s="64">
        <v>323131</v>
      </c>
      <c r="R97" s="60" t="s">
        <v>66</v>
      </c>
      <c r="S97" s="35"/>
      <c r="T97" s="35">
        <v>82</v>
      </c>
      <c r="U97" s="35"/>
      <c r="V97" s="35">
        <v>138.19999999999999</v>
      </c>
      <c r="W97" s="35"/>
      <c r="X97" s="35"/>
      <c r="Y97" s="35"/>
      <c r="Z97" s="35"/>
      <c r="AA97" s="35">
        <f t="shared" si="75"/>
        <v>-1.7053025658242404E-13</v>
      </c>
    </row>
    <row r="98" spans="1:27" x14ac:dyDescent="0.25">
      <c r="A98" s="13">
        <v>323191</v>
      </c>
      <c r="B98" s="14" t="s">
        <v>67</v>
      </c>
      <c r="C98" s="12">
        <v>59550</v>
      </c>
      <c r="D98" s="12">
        <v>38100</v>
      </c>
      <c r="E98" s="12">
        <v>36403.25</v>
      </c>
      <c r="G98" s="48">
        <f t="shared" si="73"/>
        <v>61.13056255247691</v>
      </c>
      <c r="H98" s="48">
        <f t="shared" si="74"/>
        <v>95.54658792650919</v>
      </c>
      <c r="I98" s="13">
        <v>323191</v>
      </c>
      <c r="J98" s="14" t="s">
        <v>67</v>
      </c>
      <c r="K98" s="12"/>
      <c r="L98" s="12"/>
      <c r="M98" s="12">
        <v>3986.25</v>
      </c>
      <c r="N98" s="12"/>
      <c r="O98" s="12"/>
      <c r="P98" s="12"/>
      <c r="Q98" s="65">
        <v>323191</v>
      </c>
      <c r="R98" s="58" t="s">
        <v>67</v>
      </c>
      <c r="S98" s="35"/>
      <c r="T98" s="35"/>
      <c r="U98" s="35"/>
      <c r="V98" s="35"/>
      <c r="W98" s="35"/>
      <c r="X98" s="35">
        <v>11850</v>
      </c>
      <c r="Y98" s="35">
        <v>20567</v>
      </c>
      <c r="Z98" s="35"/>
      <c r="AA98" s="35">
        <f t="shared" si="75"/>
        <v>0</v>
      </c>
    </row>
    <row r="99" spans="1:27" x14ac:dyDescent="0.25">
      <c r="A99" s="15">
        <v>3231</v>
      </c>
      <c r="B99" s="16" t="s">
        <v>68</v>
      </c>
      <c r="C99" s="17">
        <f>SUM(C95:C98)</f>
        <v>76338.03</v>
      </c>
      <c r="D99" s="17">
        <f t="shared" ref="D99:F99" si="99">SUM(D95:D98)</f>
        <v>58100</v>
      </c>
      <c r="E99" s="17">
        <f t="shared" si="99"/>
        <v>52621.119999999995</v>
      </c>
      <c r="F99" s="19">
        <f t="shared" si="99"/>
        <v>0</v>
      </c>
      <c r="G99" s="49">
        <f t="shared" si="73"/>
        <v>68.931723807910686</v>
      </c>
      <c r="H99" s="49">
        <f t="shared" si="74"/>
        <v>90.569913941480195</v>
      </c>
      <c r="I99" s="15">
        <v>3231</v>
      </c>
      <c r="J99" s="16" t="s">
        <v>68</v>
      </c>
      <c r="K99" s="17">
        <f>SUM(K95:K98)</f>
        <v>0</v>
      </c>
      <c r="L99" s="17">
        <f t="shared" ref="L99:P99" si="100">SUM(L95:L98)</f>
        <v>0</v>
      </c>
      <c r="M99" s="17">
        <f t="shared" si="100"/>
        <v>19864.919999999998</v>
      </c>
      <c r="N99" s="17">
        <f t="shared" si="100"/>
        <v>0</v>
      </c>
      <c r="O99" s="17">
        <f t="shared" si="100"/>
        <v>0</v>
      </c>
      <c r="P99" s="17">
        <f t="shared" si="100"/>
        <v>0</v>
      </c>
      <c r="Q99" s="66">
        <v>3231</v>
      </c>
      <c r="R99" s="59" t="s">
        <v>68</v>
      </c>
      <c r="S99" s="36">
        <f>SUM(S95:S98)</f>
        <v>0</v>
      </c>
      <c r="T99" s="36">
        <f t="shared" ref="T99:AA99" si="101">SUM(T95:T98)</f>
        <v>201</v>
      </c>
      <c r="U99" s="36">
        <f t="shared" si="101"/>
        <v>0</v>
      </c>
      <c r="V99" s="36">
        <f t="shared" si="101"/>
        <v>138.19999999999999</v>
      </c>
      <c r="W99" s="36">
        <f t="shared" si="101"/>
        <v>0</v>
      </c>
      <c r="X99" s="36">
        <f t="shared" si="101"/>
        <v>11850</v>
      </c>
      <c r="Y99" s="36">
        <f t="shared" si="101"/>
        <v>20567</v>
      </c>
      <c r="Z99" s="36">
        <f t="shared" si="101"/>
        <v>0</v>
      </c>
      <c r="AA99" s="36">
        <f t="shared" si="101"/>
        <v>-1.7053025658242404E-13</v>
      </c>
    </row>
    <row r="100" spans="1:27" x14ac:dyDescent="0.25">
      <c r="A100" s="85" t="str">
        <f>A1</f>
        <v>MEDICINSKA ŠKOLA BJELOVAR</v>
      </c>
      <c r="B100" s="85"/>
      <c r="C100" s="85"/>
      <c r="D100" s="85"/>
      <c r="I100" s="85" t="str">
        <f>A1</f>
        <v>MEDICINSKA ŠKOLA BJELOVAR</v>
      </c>
      <c r="J100" s="85"/>
      <c r="K100" s="85"/>
      <c r="L100" s="85"/>
      <c r="M100" s="7"/>
      <c r="N100" s="7"/>
      <c r="O100" s="11"/>
      <c r="P100" s="7"/>
      <c r="Q100" s="91" t="str">
        <f>A1</f>
        <v>MEDICINSKA ŠKOLA BJELOVAR</v>
      </c>
      <c r="R100" s="91"/>
      <c r="S100" s="91"/>
      <c r="T100" s="91"/>
      <c r="U100" s="38"/>
      <c r="V100" s="38"/>
      <c r="Y100" s="37"/>
      <c r="Z100" s="37"/>
    </row>
    <row r="101" spans="1:27" x14ac:dyDescent="0.25">
      <c r="A101" s="86" t="str">
        <f>A2</f>
        <v>BJELOVAR, POLJANA DR. FRANJE TUĐMANA 8</v>
      </c>
      <c r="B101" s="86"/>
      <c r="C101" s="86"/>
      <c r="D101" s="86"/>
      <c r="H101" s="28" t="s">
        <v>157</v>
      </c>
      <c r="I101" s="86" t="str">
        <f>A2</f>
        <v>BJELOVAR, POLJANA DR. FRANJE TUĐMANA 8</v>
      </c>
      <c r="J101" s="86"/>
      <c r="K101" s="86"/>
      <c r="L101" s="86"/>
      <c r="M101" s="7"/>
      <c r="N101" s="7"/>
      <c r="O101" s="11"/>
      <c r="P101" s="27" t="str">
        <f>H101</f>
        <v>str. 4</v>
      </c>
      <c r="Q101" s="91" t="str">
        <f>A2</f>
        <v>BJELOVAR, POLJANA DR. FRANJE TUĐMANA 8</v>
      </c>
      <c r="R101" s="91"/>
      <c r="S101" s="91"/>
      <c r="T101" s="91"/>
      <c r="U101" s="38"/>
      <c r="V101" s="38"/>
      <c r="Y101" s="37"/>
      <c r="Z101" s="37"/>
      <c r="AA101" s="31" t="str">
        <f>P101</f>
        <v>str. 4</v>
      </c>
    </row>
    <row r="102" spans="1:27" x14ac:dyDescent="0.25">
      <c r="A102" s="39"/>
      <c r="B102" s="39"/>
      <c r="C102" s="39"/>
      <c r="D102" s="39"/>
      <c r="H102" s="28"/>
      <c r="I102" s="39"/>
      <c r="J102" s="39"/>
      <c r="K102" s="39"/>
      <c r="L102" s="39"/>
      <c r="M102" s="7"/>
      <c r="N102" s="7"/>
      <c r="O102" s="11"/>
      <c r="P102" s="27"/>
      <c r="Q102" s="62"/>
      <c r="R102" s="62"/>
      <c r="S102" s="62"/>
      <c r="T102" s="62"/>
      <c r="U102" s="38"/>
      <c r="V102" s="38"/>
      <c r="Y102" s="37"/>
      <c r="Z102" s="37"/>
      <c r="AA102" s="31"/>
    </row>
    <row r="103" spans="1:27" x14ac:dyDescent="0.25">
      <c r="A103" s="20"/>
      <c r="B103" s="87" t="str">
        <f>B4</f>
        <v>PRIHODI I RASHODI  I - XII 2018.</v>
      </c>
      <c r="C103" s="87"/>
      <c r="D103" s="87"/>
      <c r="E103" s="87"/>
      <c r="F103" s="87"/>
      <c r="G103" s="87"/>
      <c r="H103" s="87"/>
      <c r="I103" s="23"/>
      <c r="J103" s="87" t="str">
        <f>B4</f>
        <v>PRIHODI I RASHODI  I - XII 2018.</v>
      </c>
      <c r="K103" s="87"/>
      <c r="L103" s="87"/>
      <c r="M103" s="87"/>
      <c r="N103" s="87"/>
      <c r="O103" s="87"/>
      <c r="P103" s="87"/>
      <c r="Q103" s="62"/>
      <c r="R103" s="92" t="str">
        <f>B4</f>
        <v>PRIHODI I RASHODI  I - XII 2018.</v>
      </c>
      <c r="S103" s="92"/>
      <c r="T103" s="92"/>
      <c r="U103" s="92"/>
      <c r="V103" s="92"/>
      <c r="W103" s="92"/>
      <c r="X103" s="92"/>
      <c r="Y103" s="92"/>
      <c r="Z103" s="92"/>
      <c r="AA103" s="92"/>
    </row>
    <row r="104" spans="1:27" x14ac:dyDescent="0.25">
      <c r="I104" s="1"/>
      <c r="J104" s="3"/>
      <c r="K104" s="7"/>
      <c r="L104" s="7"/>
      <c r="M104" s="7"/>
      <c r="N104" s="7"/>
      <c r="O104" s="11"/>
      <c r="P104" s="7"/>
      <c r="Q104" s="63"/>
      <c r="Y104" s="37"/>
      <c r="Z104" s="37"/>
    </row>
    <row r="105" spans="1:27" ht="15" customHeight="1" x14ac:dyDescent="0.25">
      <c r="A105" s="4"/>
      <c r="B105" s="9"/>
      <c r="C105" s="40" t="str">
        <f>C6</f>
        <v>IZVRŠENO</v>
      </c>
      <c r="D105" s="40" t="str">
        <f t="shared" ref="D105:E105" si="102">D6</f>
        <v>PLAN</v>
      </c>
      <c r="E105" s="40" t="str">
        <f t="shared" si="102"/>
        <v>IZVRŠENO</v>
      </c>
      <c r="G105" s="46" t="s">
        <v>174</v>
      </c>
      <c r="H105" s="30" t="s">
        <v>175</v>
      </c>
      <c r="I105" s="4"/>
      <c r="J105" s="9"/>
      <c r="K105" s="88" t="str">
        <f>K6</f>
        <v>DRŽAVNI PRORAČUN</v>
      </c>
      <c r="L105" s="89"/>
      <c r="M105" s="88" t="str">
        <f>M6</f>
        <v>ŽUPANIJSKI PRORAČUN</v>
      </c>
      <c r="N105" s="90"/>
      <c r="O105" s="90"/>
      <c r="P105" s="89"/>
      <c r="Q105" s="64"/>
      <c r="R105" s="56"/>
      <c r="S105" s="93" t="str">
        <f>S6</f>
        <v>VLASTITI PRIHODI</v>
      </c>
      <c r="T105" s="94"/>
      <c r="U105" s="94"/>
      <c r="V105" s="94"/>
      <c r="W105" s="95"/>
      <c r="X105" s="94" t="str">
        <f>X6</f>
        <v>OSTALI PRIHODI</v>
      </c>
      <c r="Y105" s="94"/>
      <c r="Z105" s="94"/>
      <c r="AA105" s="95"/>
    </row>
    <row r="106" spans="1:27" x14ac:dyDescent="0.25">
      <c r="A106" s="6" t="s">
        <v>7</v>
      </c>
      <c r="B106" s="10" t="s">
        <v>8</v>
      </c>
      <c r="C106" s="41" t="str">
        <f>C7</f>
        <v>I - XII 2017.</v>
      </c>
      <c r="D106" s="41" t="str">
        <f t="shared" ref="D106:E106" si="103">D7</f>
        <v>2018.</v>
      </c>
      <c r="E106" s="41" t="str">
        <f t="shared" si="103"/>
        <v>I - XII 2018.</v>
      </c>
      <c r="G106" s="47" t="str">
        <f>G7</f>
        <v>2018/2017.</v>
      </c>
      <c r="H106" s="42" t="s">
        <v>176</v>
      </c>
      <c r="I106" s="6" t="s">
        <v>7</v>
      </c>
      <c r="J106" s="10" t="s">
        <v>8</v>
      </c>
      <c r="K106" s="42" t="str">
        <f>K7</f>
        <v>RIZNICA</v>
      </c>
      <c r="L106" s="42" t="str">
        <f t="shared" ref="L106:P106" si="104">L7</f>
        <v>OSTALO</v>
      </c>
      <c r="M106" s="42" t="str">
        <f t="shared" si="104"/>
        <v>DECENTRALIZ.</v>
      </c>
      <c r="N106" s="42" t="str">
        <f t="shared" si="104"/>
        <v>KNJIGE</v>
      </c>
      <c r="O106" s="42" t="str">
        <f t="shared" si="104"/>
        <v>NATJEC.</v>
      </c>
      <c r="P106" s="42" t="str">
        <f t="shared" si="104"/>
        <v>OSTALO</v>
      </c>
      <c r="Q106" s="54" t="s">
        <v>7</v>
      </c>
      <c r="R106" s="57" t="s">
        <v>8</v>
      </c>
      <c r="S106" s="33" t="str">
        <f>S7</f>
        <v>PROJEKT</v>
      </c>
      <c r="T106" s="33" t="str">
        <f t="shared" ref="T106:AA106" si="105">T7</f>
        <v>ZAKUP</v>
      </c>
      <c r="U106" s="33" t="str">
        <f t="shared" si="105"/>
        <v>ŠTETE</v>
      </c>
      <c r="V106" s="33" t="str">
        <f t="shared" si="105"/>
        <v>ŠKOLARINA</v>
      </c>
      <c r="W106" s="33" t="str">
        <f t="shared" si="105"/>
        <v>OSTALO</v>
      </c>
      <c r="X106" s="33" t="str">
        <f t="shared" si="105"/>
        <v>KAZALIŠTE</v>
      </c>
      <c r="Y106" s="33" t="str">
        <f t="shared" si="105"/>
        <v>IZLETI</v>
      </c>
      <c r="Z106" s="33" t="str">
        <f t="shared" si="105"/>
        <v>UNIFORME</v>
      </c>
      <c r="AA106" s="33" t="str">
        <f t="shared" si="105"/>
        <v>OSTALO</v>
      </c>
    </row>
    <row r="107" spans="1:27" x14ac:dyDescent="0.25">
      <c r="A107" s="13">
        <v>323211</v>
      </c>
      <c r="B107" s="14" t="s">
        <v>69</v>
      </c>
      <c r="C107" s="12">
        <v>38928.94</v>
      </c>
      <c r="D107" s="12">
        <v>15000</v>
      </c>
      <c r="E107" s="12">
        <v>14575</v>
      </c>
      <c r="G107" s="48">
        <f t="shared" ref="G107:G131" si="106">IF(C107&lt;&gt;0,E107/C107*100,0)</f>
        <v>37.440012494560598</v>
      </c>
      <c r="H107" s="48">
        <f t="shared" ref="H107:H131" si="107">IF(D107&lt;&gt;0,E107/D107*100,0)</f>
        <v>97.166666666666671</v>
      </c>
      <c r="I107" s="13">
        <v>323211</v>
      </c>
      <c r="J107" s="14" t="s">
        <v>69</v>
      </c>
      <c r="K107" s="29"/>
      <c r="L107" s="29"/>
      <c r="M107" s="29">
        <v>14575</v>
      </c>
      <c r="N107" s="29"/>
      <c r="O107" s="29"/>
      <c r="P107" s="29"/>
      <c r="Q107" s="65">
        <v>323211</v>
      </c>
      <c r="R107" s="58" t="s">
        <v>69</v>
      </c>
      <c r="S107" s="34"/>
      <c r="T107" s="34"/>
      <c r="U107" s="34"/>
      <c r="V107" s="34"/>
      <c r="W107" s="34"/>
      <c r="X107" s="34"/>
      <c r="Y107" s="34"/>
      <c r="Z107" s="34"/>
      <c r="AA107" s="35">
        <f t="shared" ref="AA107:AA130" si="108">E107-K107-L107-M107-N107-O107-P107-S107-T107-U107-V107-W107-X107-Y107-Z107</f>
        <v>0</v>
      </c>
    </row>
    <row r="108" spans="1:27" s="22" customFormat="1" x14ac:dyDescent="0.25">
      <c r="A108" s="21">
        <v>323221</v>
      </c>
      <c r="B108" s="14" t="s">
        <v>70</v>
      </c>
      <c r="C108" s="12">
        <v>130217.47</v>
      </c>
      <c r="D108" s="12">
        <v>42000</v>
      </c>
      <c r="E108" s="12">
        <v>42533.16</v>
      </c>
      <c r="F108" s="11"/>
      <c r="G108" s="48">
        <f t="shared" si="106"/>
        <v>32.663174918081275</v>
      </c>
      <c r="H108" s="48">
        <f t="shared" si="107"/>
        <v>101.26942857142858</v>
      </c>
      <c r="I108" s="21">
        <v>323221</v>
      </c>
      <c r="J108" s="14" t="s">
        <v>70</v>
      </c>
      <c r="K108" s="12"/>
      <c r="L108" s="12"/>
      <c r="M108" s="12">
        <v>41953.17</v>
      </c>
      <c r="N108" s="12"/>
      <c r="O108" s="12"/>
      <c r="P108" s="12"/>
      <c r="Q108" s="65">
        <v>323221</v>
      </c>
      <c r="R108" s="58" t="s">
        <v>70</v>
      </c>
      <c r="S108" s="35"/>
      <c r="T108" s="35"/>
      <c r="U108" s="35"/>
      <c r="V108" s="35">
        <v>550</v>
      </c>
      <c r="W108" s="35"/>
      <c r="X108" s="35"/>
      <c r="Y108" s="35"/>
      <c r="Z108" s="35"/>
      <c r="AA108" s="35">
        <f t="shared" si="108"/>
        <v>29.990000000005239</v>
      </c>
    </row>
    <row r="109" spans="1:27" s="22" customFormat="1" x14ac:dyDescent="0.25">
      <c r="A109" s="21">
        <v>323291</v>
      </c>
      <c r="B109" s="14" t="s">
        <v>71</v>
      </c>
      <c r="C109" s="12">
        <v>1829.18</v>
      </c>
      <c r="D109" s="12">
        <v>10000</v>
      </c>
      <c r="E109" s="12">
        <v>9103.66</v>
      </c>
      <c r="F109" s="11"/>
      <c r="G109" s="48">
        <f t="shared" si="106"/>
        <v>497.69076854109488</v>
      </c>
      <c r="H109" s="48">
        <f t="shared" si="107"/>
        <v>91.036600000000007</v>
      </c>
      <c r="I109" s="21">
        <v>323291</v>
      </c>
      <c r="J109" s="14" t="s">
        <v>71</v>
      </c>
      <c r="K109" s="12"/>
      <c r="L109" s="12"/>
      <c r="M109" s="12">
        <v>9103.66</v>
      </c>
      <c r="N109" s="12"/>
      <c r="O109" s="12"/>
      <c r="P109" s="12"/>
      <c r="Q109" s="65">
        <v>323291</v>
      </c>
      <c r="R109" s="58" t="s">
        <v>71</v>
      </c>
      <c r="S109" s="36"/>
      <c r="T109" s="36"/>
      <c r="U109" s="36"/>
      <c r="V109" s="36"/>
      <c r="W109" s="36"/>
      <c r="X109" s="36"/>
      <c r="Y109" s="36"/>
      <c r="Z109" s="36"/>
      <c r="AA109" s="35">
        <f t="shared" si="108"/>
        <v>0</v>
      </c>
    </row>
    <row r="110" spans="1:27" s="2" customFormat="1" x14ac:dyDescent="0.25">
      <c r="A110" s="15">
        <v>3232</v>
      </c>
      <c r="B110" s="16" t="s">
        <v>72</v>
      </c>
      <c r="C110" s="17">
        <f>C107+C108+C109</f>
        <v>170975.59</v>
      </c>
      <c r="D110" s="17">
        <f t="shared" ref="D110:F110" si="109">D107+D108+D109</f>
        <v>67000</v>
      </c>
      <c r="E110" s="17">
        <f t="shared" si="109"/>
        <v>66211.820000000007</v>
      </c>
      <c r="F110" s="19">
        <f t="shared" si="109"/>
        <v>0</v>
      </c>
      <c r="G110" s="49">
        <f t="shared" si="106"/>
        <v>38.725890637371108</v>
      </c>
      <c r="H110" s="49">
        <f t="shared" si="107"/>
        <v>98.82361194029852</v>
      </c>
      <c r="I110" s="15">
        <v>3232</v>
      </c>
      <c r="J110" s="16" t="s">
        <v>72</v>
      </c>
      <c r="K110" s="17">
        <f>SUM(K107:K109)</f>
        <v>0</v>
      </c>
      <c r="L110" s="17">
        <f t="shared" ref="L110:P110" si="110">SUM(L107:L109)</f>
        <v>0</v>
      </c>
      <c r="M110" s="17">
        <f t="shared" si="110"/>
        <v>65631.83</v>
      </c>
      <c r="N110" s="17">
        <f t="shared" si="110"/>
        <v>0</v>
      </c>
      <c r="O110" s="17">
        <f t="shared" si="110"/>
        <v>0</v>
      </c>
      <c r="P110" s="17">
        <f t="shared" si="110"/>
        <v>0</v>
      </c>
      <c r="Q110" s="66">
        <v>3232</v>
      </c>
      <c r="R110" s="59" t="s">
        <v>72</v>
      </c>
      <c r="S110" s="36">
        <f>SUM(S107:S109)</f>
        <v>0</v>
      </c>
      <c r="T110" s="36">
        <f t="shared" ref="T110:AA110" si="111">SUM(T107:T109)</f>
        <v>0</v>
      </c>
      <c r="U110" s="36">
        <f t="shared" si="111"/>
        <v>0</v>
      </c>
      <c r="V110" s="36">
        <f t="shared" si="111"/>
        <v>550</v>
      </c>
      <c r="W110" s="36">
        <f t="shared" si="111"/>
        <v>0</v>
      </c>
      <c r="X110" s="36">
        <f t="shared" si="111"/>
        <v>0</v>
      </c>
      <c r="Y110" s="36">
        <f t="shared" si="111"/>
        <v>0</v>
      </c>
      <c r="Z110" s="36">
        <f t="shared" si="111"/>
        <v>0</v>
      </c>
      <c r="AA110" s="36">
        <f t="shared" si="111"/>
        <v>29.990000000005239</v>
      </c>
    </row>
    <row r="111" spans="1:27" x14ac:dyDescent="0.25">
      <c r="A111" s="21">
        <v>323321</v>
      </c>
      <c r="B111" s="14" t="s">
        <v>73</v>
      </c>
      <c r="C111" s="12">
        <v>1350</v>
      </c>
      <c r="D111" s="12">
        <v>1500</v>
      </c>
      <c r="E111" s="12"/>
      <c r="G111" s="48">
        <f t="shared" si="106"/>
        <v>0</v>
      </c>
      <c r="H111" s="48">
        <f t="shared" si="107"/>
        <v>0</v>
      </c>
      <c r="I111" s="21">
        <v>323321</v>
      </c>
      <c r="J111" s="14" t="s">
        <v>73</v>
      </c>
      <c r="K111" s="12"/>
      <c r="L111" s="12"/>
      <c r="M111" s="12"/>
      <c r="N111" s="12"/>
      <c r="O111" s="12"/>
      <c r="P111" s="12"/>
      <c r="Q111" s="65">
        <v>323321</v>
      </c>
      <c r="R111" s="58" t="s">
        <v>73</v>
      </c>
      <c r="S111" s="36"/>
      <c r="T111" s="35"/>
      <c r="U111" s="36"/>
      <c r="V111" s="36"/>
      <c r="W111" s="36"/>
      <c r="X111" s="36"/>
      <c r="Y111" s="36"/>
      <c r="Z111" s="36"/>
      <c r="AA111" s="35">
        <f t="shared" si="108"/>
        <v>0</v>
      </c>
    </row>
    <row r="112" spans="1:27" x14ac:dyDescent="0.25">
      <c r="A112" s="13">
        <v>323391</v>
      </c>
      <c r="B112" s="14" t="s">
        <v>74</v>
      </c>
      <c r="C112" s="12"/>
      <c r="D112" s="12"/>
      <c r="E112" s="12"/>
      <c r="G112" s="48">
        <f t="shared" si="106"/>
        <v>0</v>
      </c>
      <c r="H112" s="48">
        <f t="shared" si="107"/>
        <v>0</v>
      </c>
      <c r="I112" s="13">
        <v>323391</v>
      </c>
      <c r="J112" s="14" t="s">
        <v>74</v>
      </c>
      <c r="K112" s="12"/>
      <c r="L112" s="12"/>
      <c r="M112" s="12"/>
      <c r="N112" s="12"/>
      <c r="O112" s="12"/>
      <c r="P112" s="12"/>
      <c r="Q112" s="65">
        <v>323391</v>
      </c>
      <c r="R112" s="58" t="s">
        <v>74</v>
      </c>
      <c r="S112" s="35"/>
      <c r="T112" s="35"/>
      <c r="U112" s="35"/>
      <c r="V112" s="35"/>
      <c r="W112" s="35"/>
      <c r="X112" s="35"/>
      <c r="Y112" s="35"/>
      <c r="Z112" s="35"/>
      <c r="AA112" s="35">
        <f t="shared" si="108"/>
        <v>0</v>
      </c>
    </row>
    <row r="113" spans="1:27" s="2" customFormat="1" x14ac:dyDescent="0.25">
      <c r="A113" s="15">
        <v>3233</v>
      </c>
      <c r="B113" s="16" t="s">
        <v>75</v>
      </c>
      <c r="C113" s="17">
        <f>C111+C112</f>
        <v>1350</v>
      </c>
      <c r="D113" s="17">
        <f t="shared" ref="D113:F113" si="112">D111+D112</f>
        <v>1500</v>
      </c>
      <c r="E113" s="17">
        <f t="shared" si="112"/>
        <v>0</v>
      </c>
      <c r="F113" s="19">
        <f t="shared" si="112"/>
        <v>0</v>
      </c>
      <c r="G113" s="49">
        <f t="shared" si="106"/>
        <v>0</v>
      </c>
      <c r="H113" s="49">
        <f t="shared" si="107"/>
        <v>0</v>
      </c>
      <c r="I113" s="15">
        <v>3233</v>
      </c>
      <c r="J113" s="16" t="s">
        <v>75</v>
      </c>
      <c r="K113" s="17">
        <f>K111+K112</f>
        <v>0</v>
      </c>
      <c r="L113" s="17">
        <f t="shared" ref="L113:P113" si="113">L111+L112</f>
        <v>0</v>
      </c>
      <c r="M113" s="17">
        <f t="shared" si="113"/>
        <v>0</v>
      </c>
      <c r="N113" s="17">
        <f t="shared" si="113"/>
        <v>0</v>
      </c>
      <c r="O113" s="17">
        <f t="shared" si="113"/>
        <v>0</v>
      </c>
      <c r="P113" s="17">
        <f t="shared" si="113"/>
        <v>0</v>
      </c>
      <c r="Q113" s="66">
        <v>3233</v>
      </c>
      <c r="R113" s="59" t="s">
        <v>75</v>
      </c>
      <c r="S113" s="36">
        <f>S111+S112</f>
        <v>0</v>
      </c>
      <c r="T113" s="36">
        <f t="shared" ref="T113:AA113" si="114">T111+T112</f>
        <v>0</v>
      </c>
      <c r="U113" s="36">
        <f t="shared" si="114"/>
        <v>0</v>
      </c>
      <c r="V113" s="36">
        <f t="shared" si="114"/>
        <v>0</v>
      </c>
      <c r="W113" s="36">
        <f t="shared" si="114"/>
        <v>0</v>
      </c>
      <c r="X113" s="36">
        <f t="shared" si="114"/>
        <v>0</v>
      </c>
      <c r="Y113" s="36">
        <f t="shared" si="114"/>
        <v>0</v>
      </c>
      <c r="Z113" s="36">
        <f t="shared" si="114"/>
        <v>0</v>
      </c>
      <c r="AA113" s="36">
        <f t="shared" si="114"/>
        <v>0</v>
      </c>
    </row>
    <row r="114" spans="1:27" x14ac:dyDescent="0.25">
      <c r="A114" s="13">
        <v>323411</v>
      </c>
      <c r="B114" s="14" t="s">
        <v>76</v>
      </c>
      <c r="C114" s="12">
        <v>13139.67</v>
      </c>
      <c r="D114" s="12">
        <v>13000</v>
      </c>
      <c r="E114" s="12">
        <v>12760.37</v>
      </c>
      <c r="G114" s="48">
        <f t="shared" si="106"/>
        <v>97.113321719647445</v>
      </c>
      <c r="H114" s="48">
        <f t="shared" si="107"/>
        <v>98.15669230769231</v>
      </c>
      <c r="I114" s="13">
        <v>323411</v>
      </c>
      <c r="J114" s="14" t="s">
        <v>76</v>
      </c>
      <c r="K114" s="12"/>
      <c r="L114" s="12"/>
      <c r="M114" s="12">
        <v>11368.67</v>
      </c>
      <c r="N114" s="12"/>
      <c r="O114" s="12"/>
      <c r="P114" s="12"/>
      <c r="Q114" s="65">
        <v>323411</v>
      </c>
      <c r="R114" s="58" t="s">
        <v>76</v>
      </c>
      <c r="S114" s="35"/>
      <c r="T114" s="35">
        <v>1391.7</v>
      </c>
      <c r="U114" s="35"/>
      <c r="V114" s="35"/>
      <c r="W114" s="35"/>
      <c r="X114" s="35"/>
      <c r="Y114" s="35"/>
      <c r="Z114" s="35"/>
      <c r="AA114" s="35">
        <f t="shared" si="108"/>
        <v>6.8212102632969618E-13</v>
      </c>
    </row>
    <row r="115" spans="1:27" s="22" customFormat="1" x14ac:dyDescent="0.25">
      <c r="A115" s="21">
        <v>323421</v>
      </c>
      <c r="B115" s="14" t="s">
        <v>77</v>
      </c>
      <c r="C115" s="12">
        <v>18532.2</v>
      </c>
      <c r="D115" s="12">
        <v>22000</v>
      </c>
      <c r="E115" s="12">
        <v>20685.599999999999</v>
      </c>
      <c r="F115" s="11"/>
      <c r="G115" s="48">
        <f t="shared" si="106"/>
        <v>111.61977531000096</v>
      </c>
      <c r="H115" s="48">
        <f t="shared" si="107"/>
        <v>94.025454545454537</v>
      </c>
      <c r="I115" s="21">
        <v>323421</v>
      </c>
      <c r="J115" s="14" t="s">
        <v>77</v>
      </c>
      <c r="K115" s="12"/>
      <c r="L115" s="12"/>
      <c r="M115" s="12">
        <v>20118.68</v>
      </c>
      <c r="N115" s="12"/>
      <c r="O115" s="12"/>
      <c r="P115" s="12"/>
      <c r="Q115" s="65">
        <v>323421</v>
      </c>
      <c r="R115" s="58" t="s">
        <v>77</v>
      </c>
      <c r="S115" s="36"/>
      <c r="T115" s="35">
        <v>566.91999999999996</v>
      </c>
      <c r="U115" s="36"/>
      <c r="V115" s="35"/>
      <c r="W115" s="36"/>
      <c r="X115" s="36"/>
      <c r="Y115" s="36"/>
      <c r="Z115" s="36"/>
      <c r="AA115" s="35">
        <f t="shared" si="108"/>
        <v>-1.7053025658242404E-12</v>
      </c>
    </row>
    <row r="116" spans="1:27" x14ac:dyDescent="0.25">
      <c r="A116" s="13">
        <v>323441</v>
      </c>
      <c r="B116" s="14" t="s">
        <v>78</v>
      </c>
      <c r="C116" s="12">
        <v>1683.76</v>
      </c>
      <c r="D116" s="12">
        <v>5000</v>
      </c>
      <c r="E116" s="12">
        <v>3568.77</v>
      </c>
      <c r="G116" s="48">
        <f t="shared" si="106"/>
        <v>211.9524160212857</v>
      </c>
      <c r="H116" s="48">
        <f t="shared" si="107"/>
        <v>71.375399999999999</v>
      </c>
      <c r="I116" s="13">
        <v>323441</v>
      </c>
      <c r="J116" s="14" t="s">
        <v>78</v>
      </c>
      <c r="K116" s="12"/>
      <c r="L116" s="12"/>
      <c r="M116" s="12">
        <v>3568.77</v>
      </c>
      <c r="N116" s="12"/>
      <c r="O116" s="12"/>
      <c r="P116" s="12"/>
      <c r="Q116" s="65">
        <v>323441</v>
      </c>
      <c r="R116" s="58" t="s">
        <v>78</v>
      </c>
      <c r="S116" s="35"/>
      <c r="T116" s="35"/>
      <c r="U116" s="35"/>
      <c r="V116" s="35"/>
      <c r="W116" s="35"/>
      <c r="X116" s="35"/>
      <c r="Y116" s="35"/>
      <c r="Z116" s="35"/>
      <c r="AA116" s="35">
        <f t="shared" si="108"/>
        <v>0</v>
      </c>
    </row>
    <row r="117" spans="1:27" x14ac:dyDescent="0.25">
      <c r="A117" s="21">
        <v>323491</v>
      </c>
      <c r="B117" s="14" t="s">
        <v>79</v>
      </c>
      <c r="C117" s="12">
        <v>1711.6</v>
      </c>
      <c r="D117" s="12">
        <v>2000</v>
      </c>
      <c r="E117" s="12">
        <v>1901.8</v>
      </c>
      <c r="G117" s="48">
        <f t="shared" si="106"/>
        <v>111.11240944145828</v>
      </c>
      <c r="H117" s="48">
        <f t="shared" si="107"/>
        <v>95.09</v>
      </c>
      <c r="I117" s="21">
        <v>323491</v>
      </c>
      <c r="J117" s="14" t="s">
        <v>79</v>
      </c>
      <c r="K117" s="12"/>
      <c r="L117" s="12"/>
      <c r="M117" s="12">
        <v>1901.8</v>
      </c>
      <c r="N117" s="12"/>
      <c r="O117" s="12"/>
      <c r="P117" s="12"/>
      <c r="Q117" s="65">
        <v>323491</v>
      </c>
      <c r="R117" s="58" t="s">
        <v>79</v>
      </c>
      <c r="S117" s="36"/>
      <c r="T117" s="36"/>
      <c r="U117" s="36"/>
      <c r="V117" s="36"/>
      <c r="W117" s="36"/>
      <c r="X117" s="36"/>
      <c r="Y117" s="36"/>
      <c r="Z117" s="36"/>
      <c r="AA117" s="35">
        <f t="shared" si="108"/>
        <v>0</v>
      </c>
    </row>
    <row r="118" spans="1:27" s="2" customFormat="1" x14ac:dyDescent="0.25">
      <c r="A118" s="15">
        <v>3234</v>
      </c>
      <c r="B118" s="16" t="s">
        <v>80</v>
      </c>
      <c r="C118" s="17">
        <f>SUM(C114:C117)</f>
        <v>35067.230000000003</v>
      </c>
      <c r="D118" s="17">
        <f t="shared" ref="D118:F118" si="115">SUM(D114:D117)</f>
        <v>42000</v>
      </c>
      <c r="E118" s="17">
        <f t="shared" si="115"/>
        <v>38916.54</v>
      </c>
      <c r="F118" s="19">
        <f t="shared" si="115"/>
        <v>0</v>
      </c>
      <c r="G118" s="49">
        <f t="shared" si="106"/>
        <v>110.97694343123194</v>
      </c>
      <c r="H118" s="49">
        <f t="shared" si="107"/>
        <v>92.658428571428573</v>
      </c>
      <c r="I118" s="15">
        <v>3234</v>
      </c>
      <c r="J118" s="16" t="s">
        <v>80</v>
      </c>
      <c r="K118" s="17">
        <f>SUM(K114:K117)</f>
        <v>0</v>
      </c>
      <c r="L118" s="17">
        <f t="shared" ref="L118:P118" si="116">SUM(L114:L117)</f>
        <v>0</v>
      </c>
      <c r="M118" s="17">
        <f t="shared" si="116"/>
        <v>36957.919999999998</v>
      </c>
      <c r="N118" s="17">
        <f t="shared" si="116"/>
        <v>0</v>
      </c>
      <c r="O118" s="17">
        <f t="shared" si="116"/>
        <v>0</v>
      </c>
      <c r="P118" s="17">
        <f t="shared" si="116"/>
        <v>0</v>
      </c>
      <c r="Q118" s="66">
        <v>3234</v>
      </c>
      <c r="R118" s="59" t="s">
        <v>80</v>
      </c>
      <c r="S118" s="35">
        <f>SUM(S114:S117)</f>
        <v>0</v>
      </c>
      <c r="T118" s="35">
        <f t="shared" ref="T118:AA118" si="117">SUM(T114:T117)</f>
        <v>1958.62</v>
      </c>
      <c r="U118" s="35">
        <f t="shared" si="117"/>
        <v>0</v>
      </c>
      <c r="V118" s="36">
        <f t="shared" si="117"/>
        <v>0</v>
      </c>
      <c r="W118" s="35">
        <f t="shared" si="117"/>
        <v>0</v>
      </c>
      <c r="X118" s="35">
        <f t="shared" si="117"/>
        <v>0</v>
      </c>
      <c r="Y118" s="35">
        <f t="shared" si="117"/>
        <v>0</v>
      </c>
      <c r="Z118" s="35">
        <f t="shared" si="117"/>
        <v>0</v>
      </c>
      <c r="AA118" s="35">
        <f t="shared" si="117"/>
        <v>-1.0231815394945443E-12</v>
      </c>
    </row>
    <row r="119" spans="1:27" s="22" customFormat="1" x14ac:dyDescent="0.25">
      <c r="A119" s="21">
        <v>323521</v>
      </c>
      <c r="B119" s="14" t="s">
        <v>81</v>
      </c>
      <c r="C119" s="12">
        <v>3281.25</v>
      </c>
      <c r="D119" s="12">
        <v>5000</v>
      </c>
      <c r="E119" s="12">
        <v>3156.25</v>
      </c>
      <c r="F119" s="11"/>
      <c r="G119" s="48">
        <f t="shared" si="106"/>
        <v>96.19047619047619</v>
      </c>
      <c r="H119" s="48">
        <f t="shared" si="107"/>
        <v>63.125</v>
      </c>
      <c r="I119" s="21">
        <v>323521</v>
      </c>
      <c r="J119" s="14" t="s">
        <v>81</v>
      </c>
      <c r="K119" s="12"/>
      <c r="L119" s="12"/>
      <c r="M119" s="12">
        <v>1593.75</v>
      </c>
      <c r="N119" s="12"/>
      <c r="O119" s="12"/>
      <c r="P119" s="12"/>
      <c r="Q119" s="65">
        <v>323521</v>
      </c>
      <c r="R119" s="58" t="s">
        <v>81</v>
      </c>
      <c r="S119" s="36"/>
      <c r="T119" s="35">
        <v>1562.5</v>
      </c>
      <c r="U119" s="36"/>
      <c r="V119" s="35"/>
      <c r="W119" s="36"/>
      <c r="X119" s="36"/>
      <c r="Y119" s="36"/>
      <c r="Z119" s="36"/>
      <c r="AA119" s="35">
        <f t="shared" si="108"/>
        <v>0</v>
      </c>
    </row>
    <row r="120" spans="1:27" x14ac:dyDescent="0.25">
      <c r="A120" s="21">
        <v>323541</v>
      </c>
      <c r="B120" s="14" t="s">
        <v>82</v>
      </c>
      <c r="C120" s="12">
        <v>3269.95</v>
      </c>
      <c r="D120" s="12">
        <v>6000</v>
      </c>
      <c r="E120" s="12">
        <v>5296.26</v>
      </c>
      <c r="G120" s="48">
        <f t="shared" si="106"/>
        <v>161.96761418370315</v>
      </c>
      <c r="H120" s="48">
        <f t="shared" si="107"/>
        <v>88.271000000000001</v>
      </c>
      <c r="I120" s="21">
        <v>323541</v>
      </c>
      <c r="J120" s="14" t="s">
        <v>82</v>
      </c>
      <c r="K120" s="12"/>
      <c r="L120" s="12"/>
      <c r="M120" s="12">
        <v>4171.26</v>
      </c>
      <c r="N120" s="12"/>
      <c r="O120" s="12"/>
      <c r="P120" s="12"/>
      <c r="Q120" s="65">
        <v>323541</v>
      </c>
      <c r="R120" s="58" t="s">
        <v>82</v>
      </c>
      <c r="S120" s="35"/>
      <c r="T120" s="35">
        <v>1125</v>
      </c>
      <c r="U120" s="35"/>
      <c r="V120" s="35"/>
      <c r="W120" s="35"/>
      <c r="X120" s="35"/>
      <c r="Y120" s="35"/>
      <c r="Z120" s="35"/>
      <c r="AA120" s="35">
        <f t="shared" si="108"/>
        <v>0</v>
      </c>
    </row>
    <row r="121" spans="1:27" s="2" customFormat="1" x14ac:dyDescent="0.25">
      <c r="A121" s="15">
        <v>3235</v>
      </c>
      <c r="B121" s="16" t="s">
        <v>83</v>
      </c>
      <c r="C121" s="17">
        <f>C119+C120</f>
        <v>6551.2</v>
      </c>
      <c r="D121" s="17">
        <f t="shared" ref="D121:F121" si="118">D119+D120</f>
        <v>11000</v>
      </c>
      <c r="E121" s="17">
        <f t="shared" si="118"/>
        <v>8452.51</v>
      </c>
      <c r="F121" s="19">
        <f t="shared" si="118"/>
        <v>0</v>
      </c>
      <c r="G121" s="49">
        <f t="shared" si="106"/>
        <v>129.02231652216389</v>
      </c>
      <c r="H121" s="49">
        <f t="shared" si="107"/>
        <v>76.841000000000008</v>
      </c>
      <c r="I121" s="15">
        <v>3235</v>
      </c>
      <c r="J121" s="16" t="s">
        <v>83</v>
      </c>
      <c r="K121" s="17">
        <f>K119+K120</f>
        <v>0</v>
      </c>
      <c r="L121" s="17">
        <f t="shared" ref="L121:P121" si="119">L119+L120</f>
        <v>0</v>
      </c>
      <c r="M121" s="17">
        <f t="shared" si="119"/>
        <v>5765.01</v>
      </c>
      <c r="N121" s="17">
        <f t="shared" si="119"/>
        <v>0</v>
      </c>
      <c r="O121" s="17">
        <f t="shared" si="119"/>
        <v>0</v>
      </c>
      <c r="P121" s="17">
        <f t="shared" si="119"/>
        <v>0</v>
      </c>
      <c r="Q121" s="66">
        <v>3235</v>
      </c>
      <c r="R121" s="59" t="s">
        <v>83</v>
      </c>
      <c r="S121" s="36">
        <f>S119+S120</f>
        <v>0</v>
      </c>
      <c r="T121" s="36">
        <f t="shared" ref="T121:AA121" si="120">T119+T120</f>
        <v>2687.5</v>
      </c>
      <c r="U121" s="36">
        <f t="shared" si="120"/>
        <v>0</v>
      </c>
      <c r="V121" s="36">
        <f t="shared" si="120"/>
        <v>0</v>
      </c>
      <c r="W121" s="36">
        <f t="shared" si="120"/>
        <v>0</v>
      </c>
      <c r="X121" s="36">
        <f t="shared" si="120"/>
        <v>0</v>
      </c>
      <c r="Y121" s="36">
        <f t="shared" si="120"/>
        <v>0</v>
      </c>
      <c r="Z121" s="36">
        <f t="shared" si="120"/>
        <v>0</v>
      </c>
      <c r="AA121" s="36">
        <f t="shared" si="120"/>
        <v>0</v>
      </c>
    </row>
    <row r="122" spans="1:27" s="22" customFormat="1" x14ac:dyDescent="0.25">
      <c r="A122" s="21">
        <v>323611</v>
      </c>
      <c r="B122" s="14" t="s">
        <v>84</v>
      </c>
      <c r="C122" s="12">
        <v>19290</v>
      </c>
      <c r="D122" s="12">
        <v>15000</v>
      </c>
      <c r="E122" s="12">
        <v>6490</v>
      </c>
      <c r="F122" s="11"/>
      <c r="G122" s="48">
        <f t="shared" si="106"/>
        <v>33.644375324002077</v>
      </c>
      <c r="H122" s="48">
        <f t="shared" si="107"/>
        <v>43.266666666666666</v>
      </c>
      <c r="I122" s="21">
        <v>323611</v>
      </c>
      <c r="J122" s="14" t="s">
        <v>84</v>
      </c>
      <c r="K122" s="12"/>
      <c r="L122" s="12"/>
      <c r="M122" s="12">
        <v>6490</v>
      </c>
      <c r="N122" s="12"/>
      <c r="O122" s="12"/>
      <c r="P122" s="12"/>
      <c r="Q122" s="65">
        <v>323611</v>
      </c>
      <c r="R122" s="58" t="s">
        <v>84</v>
      </c>
      <c r="S122" s="36"/>
      <c r="T122" s="35"/>
      <c r="U122" s="36"/>
      <c r="V122" s="36"/>
      <c r="W122" s="36"/>
      <c r="X122" s="36"/>
      <c r="Y122" s="36"/>
      <c r="Z122" s="36"/>
      <c r="AA122" s="35">
        <f t="shared" si="108"/>
        <v>0</v>
      </c>
    </row>
    <row r="123" spans="1:27" s="2" customFormat="1" x14ac:dyDescent="0.25">
      <c r="A123" s="15">
        <v>3236</v>
      </c>
      <c r="B123" s="16" t="s">
        <v>85</v>
      </c>
      <c r="C123" s="17">
        <f>C122</f>
        <v>19290</v>
      </c>
      <c r="D123" s="17">
        <f t="shared" ref="D123:F123" si="121">D122</f>
        <v>15000</v>
      </c>
      <c r="E123" s="17">
        <f t="shared" si="121"/>
        <v>6490</v>
      </c>
      <c r="F123" s="19">
        <f t="shared" si="121"/>
        <v>0</v>
      </c>
      <c r="G123" s="49">
        <f t="shared" si="106"/>
        <v>33.644375324002077</v>
      </c>
      <c r="H123" s="49">
        <f t="shared" si="107"/>
        <v>43.266666666666666</v>
      </c>
      <c r="I123" s="15">
        <v>3236</v>
      </c>
      <c r="J123" s="16" t="s">
        <v>85</v>
      </c>
      <c r="K123" s="17">
        <f>K122</f>
        <v>0</v>
      </c>
      <c r="L123" s="17">
        <f t="shared" ref="L123:P123" si="122">L122</f>
        <v>0</v>
      </c>
      <c r="M123" s="17">
        <f t="shared" si="122"/>
        <v>6490</v>
      </c>
      <c r="N123" s="17">
        <f t="shared" si="122"/>
        <v>0</v>
      </c>
      <c r="O123" s="17">
        <f t="shared" si="122"/>
        <v>0</v>
      </c>
      <c r="P123" s="17">
        <f t="shared" si="122"/>
        <v>0</v>
      </c>
      <c r="Q123" s="66">
        <v>3236</v>
      </c>
      <c r="R123" s="59" t="s">
        <v>85</v>
      </c>
      <c r="S123" s="35">
        <f>S122</f>
        <v>0</v>
      </c>
      <c r="T123" s="35">
        <f t="shared" ref="T123:AA123" si="123">T122</f>
        <v>0</v>
      </c>
      <c r="U123" s="35">
        <f t="shared" si="123"/>
        <v>0</v>
      </c>
      <c r="V123" s="35">
        <f t="shared" si="123"/>
        <v>0</v>
      </c>
      <c r="W123" s="35">
        <f t="shared" si="123"/>
        <v>0</v>
      </c>
      <c r="X123" s="35">
        <f t="shared" si="123"/>
        <v>0</v>
      </c>
      <c r="Y123" s="35">
        <f t="shared" si="123"/>
        <v>0</v>
      </c>
      <c r="Z123" s="35">
        <f t="shared" si="123"/>
        <v>0</v>
      </c>
      <c r="AA123" s="35">
        <f t="shared" si="123"/>
        <v>0</v>
      </c>
    </row>
    <row r="124" spans="1:27" s="22" customFormat="1" x14ac:dyDescent="0.25">
      <c r="A124" s="21">
        <v>323711</v>
      </c>
      <c r="B124" s="14" t="s">
        <v>86</v>
      </c>
      <c r="C124" s="12">
        <v>691.84</v>
      </c>
      <c r="D124" s="12">
        <v>1500</v>
      </c>
      <c r="E124" s="12">
        <v>1383.68</v>
      </c>
      <c r="F124" s="11"/>
      <c r="G124" s="48">
        <f t="shared" si="106"/>
        <v>200</v>
      </c>
      <c r="H124" s="48">
        <f t="shared" si="107"/>
        <v>92.245333333333335</v>
      </c>
      <c r="I124" s="21">
        <v>323711</v>
      </c>
      <c r="J124" s="14" t="s">
        <v>86</v>
      </c>
      <c r="K124" s="12"/>
      <c r="L124" s="12"/>
      <c r="M124" s="12">
        <v>1383.68</v>
      </c>
      <c r="N124" s="12"/>
      <c r="O124" s="12"/>
      <c r="P124" s="12"/>
      <c r="Q124" s="65">
        <v>323711</v>
      </c>
      <c r="R124" s="58" t="s">
        <v>86</v>
      </c>
      <c r="S124" s="35"/>
      <c r="T124" s="35"/>
      <c r="U124" s="35"/>
      <c r="V124" s="35"/>
      <c r="W124" s="35"/>
      <c r="X124" s="35"/>
      <c r="Y124" s="35"/>
      <c r="Z124" s="35"/>
      <c r="AA124" s="35">
        <f t="shared" si="108"/>
        <v>0</v>
      </c>
    </row>
    <row r="125" spans="1:27" x14ac:dyDescent="0.25">
      <c r="A125" s="21">
        <v>323721</v>
      </c>
      <c r="B125" s="14" t="s">
        <v>87</v>
      </c>
      <c r="C125" s="12">
        <v>157626.07999999999</v>
      </c>
      <c r="D125" s="12">
        <v>198500</v>
      </c>
      <c r="E125" s="12">
        <v>119727.98</v>
      </c>
      <c r="G125" s="48">
        <f t="shared" si="106"/>
        <v>75.956960929308153</v>
      </c>
      <c r="H125" s="48">
        <f t="shared" si="107"/>
        <v>60.316362720403013</v>
      </c>
      <c r="I125" s="21">
        <v>323721</v>
      </c>
      <c r="J125" s="14" t="s">
        <v>87</v>
      </c>
      <c r="K125" s="12">
        <v>117933.44</v>
      </c>
      <c r="L125" s="12"/>
      <c r="M125" s="12">
        <v>1655.68</v>
      </c>
      <c r="N125" s="12"/>
      <c r="O125" s="12"/>
      <c r="P125" s="12"/>
      <c r="Q125" s="65">
        <v>323721</v>
      </c>
      <c r="R125" s="58" t="s">
        <v>87</v>
      </c>
      <c r="S125" s="35">
        <v>85</v>
      </c>
      <c r="T125" s="35">
        <v>53.86</v>
      </c>
      <c r="U125" s="35"/>
      <c r="V125" s="35"/>
      <c r="W125" s="35"/>
      <c r="X125" s="35"/>
      <c r="Y125" s="35"/>
      <c r="Z125" s="35"/>
      <c r="AA125" s="35">
        <f t="shared" si="108"/>
        <v>-6.4659388954169117E-12</v>
      </c>
    </row>
    <row r="126" spans="1:27" s="22" customFormat="1" x14ac:dyDescent="0.25">
      <c r="A126" s="21">
        <v>323731</v>
      </c>
      <c r="B126" s="14" t="s">
        <v>88</v>
      </c>
      <c r="C126" s="12">
        <v>287.5</v>
      </c>
      <c r="D126" s="12">
        <v>6000</v>
      </c>
      <c r="E126" s="12">
        <v>5875</v>
      </c>
      <c r="F126" s="11"/>
      <c r="G126" s="48">
        <f t="shared" si="106"/>
        <v>2043.4782608695652</v>
      </c>
      <c r="H126" s="48">
        <f t="shared" si="107"/>
        <v>97.916666666666657</v>
      </c>
      <c r="I126" s="21">
        <v>323731</v>
      </c>
      <c r="J126" s="14" t="s">
        <v>88</v>
      </c>
      <c r="K126" s="12"/>
      <c r="L126" s="12"/>
      <c r="M126" s="12">
        <v>1250</v>
      </c>
      <c r="N126" s="12"/>
      <c r="O126" s="12"/>
      <c r="P126" s="12"/>
      <c r="Q126" s="65">
        <v>323731</v>
      </c>
      <c r="R126" s="58" t="s">
        <v>88</v>
      </c>
      <c r="S126" s="35"/>
      <c r="T126" s="35">
        <v>4625</v>
      </c>
      <c r="U126" s="35"/>
      <c r="V126" s="35"/>
      <c r="W126" s="35"/>
      <c r="X126" s="35"/>
      <c r="Y126" s="35"/>
      <c r="Z126" s="35"/>
      <c r="AA126" s="35">
        <f t="shared" si="108"/>
        <v>0</v>
      </c>
    </row>
    <row r="127" spans="1:27" s="22" customFormat="1" x14ac:dyDescent="0.25">
      <c r="A127" s="21">
        <v>323791</v>
      </c>
      <c r="B127" s="14" t="s">
        <v>89</v>
      </c>
      <c r="C127" s="12">
        <v>26998.75</v>
      </c>
      <c r="D127" s="12">
        <v>59500</v>
      </c>
      <c r="E127" s="12">
        <v>47247.5</v>
      </c>
      <c r="F127" s="11"/>
      <c r="G127" s="48">
        <f t="shared" si="106"/>
        <v>174.99884253900643</v>
      </c>
      <c r="H127" s="48">
        <f t="shared" si="107"/>
        <v>79.407563025210081</v>
      </c>
      <c r="I127" s="21">
        <v>323791</v>
      </c>
      <c r="J127" s="14" t="s">
        <v>89</v>
      </c>
      <c r="K127" s="12"/>
      <c r="L127" s="12"/>
      <c r="M127" s="12">
        <v>35137.5</v>
      </c>
      <c r="N127" s="12"/>
      <c r="O127" s="12"/>
      <c r="P127" s="12"/>
      <c r="Q127" s="65">
        <v>323791</v>
      </c>
      <c r="R127" s="58" t="s">
        <v>89</v>
      </c>
      <c r="S127" s="35"/>
      <c r="T127" s="35">
        <v>1400</v>
      </c>
      <c r="U127" s="35"/>
      <c r="V127" s="35"/>
      <c r="W127" s="35"/>
      <c r="X127" s="35">
        <v>10710</v>
      </c>
      <c r="Y127" s="35"/>
      <c r="Z127" s="35"/>
      <c r="AA127" s="35">
        <f t="shared" si="108"/>
        <v>0</v>
      </c>
    </row>
    <row r="128" spans="1:27" s="2" customFormat="1" x14ac:dyDescent="0.25">
      <c r="A128" s="15">
        <v>3237</v>
      </c>
      <c r="B128" s="16" t="s">
        <v>90</v>
      </c>
      <c r="C128" s="17">
        <f>SUM(C124:C127)</f>
        <v>185604.16999999998</v>
      </c>
      <c r="D128" s="17">
        <f t="shared" ref="D128:F128" si="124">SUM(D124:D127)</f>
        <v>265500</v>
      </c>
      <c r="E128" s="17">
        <f t="shared" si="124"/>
        <v>174234.15999999997</v>
      </c>
      <c r="F128" s="19">
        <f t="shared" si="124"/>
        <v>0</v>
      </c>
      <c r="G128" s="49">
        <f t="shared" si="106"/>
        <v>93.874054661595153</v>
      </c>
      <c r="H128" s="49">
        <f t="shared" si="107"/>
        <v>65.624919020715623</v>
      </c>
      <c r="I128" s="15">
        <v>3237</v>
      </c>
      <c r="J128" s="16" t="s">
        <v>90</v>
      </c>
      <c r="K128" s="17">
        <f>SUM(K124:K127)</f>
        <v>117933.44</v>
      </c>
      <c r="L128" s="17">
        <f t="shared" ref="L128:P128" si="125">SUM(L124:L127)</f>
        <v>0</v>
      </c>
      <c r="M128" s="17">
        <f t="shared" si="125"/>
        <v>39426.86</v>
      </c>
      <c r="N128" s="17">
        <f t="shared" si="125"/>
        <v>0</v>
      </c>
      <c r="O128" s="17">
        <f t="shared" si="125"/>
        <v>0</v>
      </c>
      <c r="P128" s="17">
        <f t="shared" si="125"/>
        <v>0</v>
      </c>
      <c r="Q128" s="66">
        <v>3237</v>
      </c>
      <c r="R128" s="59" t="s">
        <v>90</v>
      </c>
      <c r="S128" s="36">
        <f>SUM(S124:S127)</f>
        <v>85</v>
      </c>
      <c r="T128" s="36">
        <f t="shared" ref="T128:AA128" si="126">SUM(T124:T127)</f>
        <v>6078.86</v>
      </c>
      <c r="U128" s="36">
        <f t="shared" si="126"/>
        <v>0</v>
      </c>
      <c r="V128" s="36">
        <f t="shared" si="126"/>
        <v>0</v>
      </c>
      <c r="W128" s="36">
        <f t="shared" si="126"/>
        <v>0</v>
      </c>
      <c r="X128" s="36">
        <f t="shared" si="126"/>
        <v>10710</v>
      </c>
      <c r="Y128" s="36">
        <f t="shared" si="126"/>
        <v>0</v>
      </c>
      <c r="Z128" s="36">
        <f t="shared" si="126"/>
        <v>0</v>
      </c>
      <c r="AA128" s="36">
        <f t="shared" si="126"/>
        <v>-6.4659388954169117E-12</v>
      </c>
    </row>
    <row r="129" spans="1:27" x14ac:dyDescent="0.25">
      <c r="A129" s="21">
        <v>323811</v>
      </c>
      <c r="B129" s="14" t="s">
        <v>91</v>
      </c>
      <c r="C129" s="12">
        <v>5095.5</v>
      </c>
      <c r="D129" s="12">
        <v>4000</v>
      </c>
      <c r="E129" s="12">
        <v>3960</v>
      </c>
      <c r="G129" s="48">
        <f t="shared" si="106"/>
        <v>77.715631439505444</v>
      </c>
      <c r="H129" s="48">
        <f t="shared" si="107"/>
        <v>99</v>
      </c>
      <c r="I129" s="21">
        <v>323811</v>
      </c>
      <c r="J129" s="14" t="s">
        <v>91</v>
      </c>
      <c r="K129" s="12"/>
      <c r="L129" s="12"/>
      <c r="M129" s="12">
        <v>3960</v>
      </c>
      <c r="N129" s="12"/>
      <c r="O129" s="12"/>
      <c r="P129" s="12"/>
      <c r="Q129" s="65">
        <v>323811</v>
      </c>
      <c r="R129" s="58" t="s">
        <v>91</v>
      </c>
      <c r="S129" s="35"/>
      <c r="T129" s="35"/>
      <c r="U129" s="35"/>
      <c r="V129" s="35"/>
      <c r="W129" s="35"/>
      <c r="X129" s="35"/>
      <c r="Y129" s="35"/>
      <c r="Z129" s="35"/>
      <c r="AA129" s="35">
        <f t="shared" si="108"/>
        <v>0</v>
      </c>
    </row>
    <row r="130" spans="1:27" x14ac:dyDescent="0.25">
      <c r="A130" s="4">
        <v>323891</v>
      </c>
      <c r="B130" s="5" t="s">
        <v>92</v>
      </c>
      <c r="C130" s="8">
        <v>8015.86</v>
      </c>
      <c r="D130" s="8">
        <v>2000</v>
      </c>
      <c r="E130" s="8">
        <v>1988.34</v>
      </c>
      <c r="G130" s="48">
        <f t="shared" si="106"/>
        <v>24.805073940912141</v>
      </c>
      <c r="H130" s="48">
        <f t="shared" si="107"/>
        <v>99.417000000000002</v>
      </c>
      <c r="I130" s="4">
        <v>323891</v>
      </c>
      <c r="J130" s="5" t="s">
        <v>92</v>
      </c>
      <c r="K130" s="12"/>
      <c r="L130" s="12"/>
      <c r="M130" s="12">
        <v>1988.34</v>
      </c>
      <c r="N130" s="12"/>
      <c r="O130" s="12"/>
      <c r="P130" s="12"/>
      <c r="Q130" s="64">
        <v>323891</v>
      </c>
      <c r="R130" s="60" t="s">
        <v>92</v>
      </c>
      <c r="S130" s="35"/>
      <c r="T130" s="35"/>
      <c r="U130" s="35"/>
      <c r="V130" s="35"/>
      <c r="W130" s="35"/>
      <c r="X130" s="35"/>
      <c r="Y130" s="35"/>
      <c r="Z130" s="35"/>
      <c r="AA130" s="35">
        <f t="shared" si="108"/>
        <v>0</v>
      </c>
    </row>
    <row r="131" spans="1:27" s="2" customFormat="1" x14ac:dyDescent="0.25">
      <c r="A131" s="15">
        <v>3238</v>
      </c>
      <c r="B131" s="16" t="s">
        <v>93</v>
      </c>
      <c r="C131" s="17">
        <f>C129+C130</f>
        <v>13111.36</v>
      </c>
      <c r="D131" s="17">
        <f t="shared" ref="D131:F131" si="127">D129+D130</f>
        <v>6000</v>
      </c>
      <c r="E131" s="17">
        <f t="shared" si="127"/>
        <v>5948.34</v>
      </c>
      <c r="F131" s="19">
        <f t="shared" si="127"/>
        <v>0</v>
      </c>
      <c r="G131" s="49">
        <f t="shared" si="106"/>
        <v>45.36783369536036</v>
      </c>
      <c r="H131" s="49">
        <f t="shared" si="107"/>
        <v>99.138999999999996</v>
      </c>
      <c r="I131" s="15">
        <v>3238</v>
      </c>
      <c r="J131" s="16" t="s">
        <v>93</v>
      </c>
      <c r="K131" s="17">
        <f>K129+K130</f>
        <v>0</v>
      </c>
      <c r="L131" s="17">
        <f t="shared" ref="L131:P131" si="128">L129+L130</f>
        <v>0</v>
      </c>
      <c r="M131" s="17">
        <f t="shared" si="128"/>
        <v>5948.34</v>
      </c>
      <c r="N131" s="17">
        <f t="shared" si="128"/>
        <v>0</v>
      </c>
      <c r="O131" s="17">
        <f t="shared" si="128"/>
        <v>0</v>
      </c>
      <c r="P131" s="17">
        <f t="shared" si="128"/>
        <v>0</v>
      </c>
      <c r="Q131" s="66">
        <v>3238</v>
      </c>
      <c r="R131" s="59" t="s">
        <v>93</v>
      </c>
      <c r="S131" s="35">
        <f>S129+S130</f>
        <v>0</v>
      </c>
      <c r="T131" s="35">
        <f t="shared" ref="T131:AA131" si="129">T129+T130</f>
        <v>0</v>
      </c>
      <c r="U131" s="35">
        <f t="shared" si="129"/>
        <v>0</v>
      </c>
      <c r="V131" s="35">
        <f t="shared" si="129"/>
        <v>0</v>
      </c>
      <c r="W131" s="35">
        <f t="shared" si="129"/>
        <v>0</v>
      </c>
      <c r="X131" s="35">
        <f t="shared" si="129"/>
        <v>0</v>
      </c>
      <c r="Y131" s="35">
        <f t="shared" si="129"/>
        <v>0</v>
      </c>
      <c r="Z131" s="35">
        <f t="shared" si="129"/>
        <v>0</v>
      </c>
      <c r="AA131" s="35">
        <f t="shared" si="129"/>
        <v>0</v>
      </c>
    </row>
    <row r="132" spans="1:27" x14ac:dyDescent="0.25">
      <c r="A132" s="15"/>
      <c r="B132" s="16"/>
      <c r="C132" s="17"/>
      <c r="D132" s="17"/>
      <c r="E132" s="17"/>
      <c r="F132" s="19"/>
      <c r="G132" s="48"/>
      <c r="H132" s="17"/>
      <c r="I132" s="15"/>
      <c r="J132" s="16"/>
      <c r="K132" s="17"/>
      <c r="L132" s="17"/>
      <c r="M132" s="17"/>
      <c r="N132" s="17"/>
      <c r="O132" s="17"/>
      <c r="P132" s="17"/>
      <c r="Q132" s="66"/>
      <c r="R132" s="59"/>
      <c r="S132" s="36"/>
      <c r="T132" s="36"/>
      <c r="U132" s="36"/>
      <c r="V132" s="36"/>
      <c r="W132" s="36"/>
      <c r="X132" s="36"/>
      <c r="Y132" s="36"/>
      <c r="Z132" s="36"/>
      <c r="AA132" s="36"/>
    </row>
    <row r="133" spans="1:27" x14ac:dyDescent="0.25">
      <c r="A133" s="85" t="str">
        <f>A1</f>
        <v>MEDICINSKA ŠKOLA BJELOVAR</v>
      </c>
      <c r="B133" s="85"/>
      <c r="C133" s="85"/>
      <c r="D133" s="85"/>
      <c r="I133" s="85" t="str">
        <f>A1</f>
        <v>MEDICINSKA ŠKOLA BJELOVAR</v>
      </c>
      <c r="J133" s="85"/>
      <c r="K133" s="85"/>
      <c r="L133" s="85"/>
      <c r="M133" s="7"/>
      <c r="N133" s="7"/>
      <c r="O133" s="11"/>
      <c r="P133" s="7"/>
      <c r="Q133" s="91" t="str">
        <f>A1</f>
        <v>MEDICINSKA ŠKOLA BJELOVAR</v>
      </c>
      <c r="R133" s="91"/>
      <c r="S133" s="91"/>
      <c r="T133" s="91"/>
      <c r="U133" s="38"/>
      <c r="V133" s="38"/>
      <c r="Y133" s="37"/>
      <c r="Z133" s="37"/>
    </row>
    <row r="134" spans="1:27" x14ac:dyDescent="0.25">
      <c r="A134" s="86" t="str">
        <f>A2</f>
        <v>BJELOVAR, POLJANA DR. FRANJE TUĐMANA 8</v>
      </c>
      <c r="B134" s="86"/>
      <c r="C134" s="86"/>
      <c r="D134" s="86"/>
      <c r="H134" s="28" t="s">
        <v>158</v>
      </c>
      <c r="I134" s="86" t="str">
        <f>A2</f>
        <v>BJELOVAR, POLJANA DR. FRANJE TUĐMANA 8</v>
      </c>
      <c r="J134" s="86"/>
      <c r="K134" s="86"/>
      <c r="L134" s="86"/>
      <c r="M134" s="7"/>
      <c r="N134" s="7"/>
      <c r="O134" s="11"/>
      <c r="P134" s="27" t="str">
        <f>H134</f>
        <v>str. 5</v>
      </c>
      <c r="Q134" s="91" t="str">
        <f>A2</f>
        <v>BJELOVAR, POLJANA DR. FRANJE TUĐMANA 8</v>
      </c>
      <c r="R134" s="91"/>
      <c r="S134" s="91"/>
      <c r="T134" s="91"/>
      <c r="U134" s="38"/>
      <c r="V134" s="38"/>
      <c r="Y134" s="37"/>
      <c r="Z134" s="37"/>
      <c r="AA134" s="31" t="str">
        <f>P134</f>
        <v>str. 5</v>
      </c>
    </row>
    <row r="135" spans="1:27" x14ac:dyDescent="0.25">
      <c r="A135" s="39"/>
      <c r="B135" s="39"/>
      <c r="C135" s="39"/>
      <c r="D135" s="39"/>
      <c r="H135" s="28"/>
      <c r="I135" s="39"/>
      <c r="J135" s="39"/>
      <c r="K135" s="39"/>
      <c r="L135" s="39"/>
      <c r="M135" s="7"/>
      <c r="N135" s="7"/>
      <c r="O135" s="11"/>
      <c r="P135" s="27"/>
      <c r="Q135" s="62"/>
      <c r="R135" s="62"/>
      <c r="S135" s="62"/>
      <c r="T135" s="62"/>
      <c r="U135" s="38"/>
      <c r="V135" s="38"/>
      <c r="Y135" s="37"/>
      <c r="Z135" s="37"/>
      <c r="AA135" s="31"/>
    </row>
    <row r="136" spans="1:27" x14ac:dyDescent="0.25">
      <c r="A136" s="20"/>
      <c r="B136" s="87" t="str">
        <f>B4</f>
        <v>PRIHODI I RASHODI  I - XII 2018.</v>
      </c>
      <c r="C136" s="87"/>
      <c r="D136" s="87"/>
      <c r="E136" s="87"/>
      <c r="F136" s="87"/>
      <c r="G136" s="87"/>
      <c r="H136" s="87"/>
      <c r="I136" s="23"/>
      <c r="J136" s="87" t="str">
        <f>B4</f>
        <v>PRIHODI I RASHODI  I - XII 2018.</v>
      </c>
      <c r="K136" s="87"/>
      <c r="L136" s="87"/>
      <c r="M136" s="87"/>
      <c r="N136" s="87"/>
      <c r="O136" s="87"/>
      <c r="P136" s="87"/>
      <c r="Q136" s="62"/>
      <c r="R136" s="92" t="str">
        <f>B4</f>
        <v>PRIHODI I RASHODI  I - XII 2018.</v>
      </c>
      <c r="S136" s="92"/>
      <c r="T136" s="92"/>
      <c r="U136" s="92"/>
      <c r="V136" s="92"/>
      <c r="W136" s="92"/>
      <c r="X136" s="92"/>
      <c r="Y136" s="92"/>
      <c r="Z136" s="92"/>
      <c r="AA136" s="92"/>
    </row>
    <row r="137" spans="1:27" x14ac:dyDescent="0.25">
      <c r="I137" s="1"/>
      <c r="J137" s="3"/>
      <c r="K137" s="7"/>
      <c r="L137" s="7"/>
      <c r="M137" s="7"/>
      <c r="N137" s="7"/>
      <c r="O137" s="11"/>
      <c r="P137" s="7"/>
      <c r="Q137" s="63"/>
      <c r="Y137" s="37"/>
      <c r="Z137" s="37"/>
    </row>
    <row r="138" spans="1:27" ht="15" customHeight="1" x14ac:dyDescent="0.25">
      <c r="A138" s="4"/>
      <c r="B138" s="9"/>
      <c r="C138" s="40" t="str">
        <f>C6</f>
        <v>IZVRŠENO</v>
      </c>
      <c r="D138" s="40" t="str">
        <f t="shared" ref="D138:E138" si="130">D6</f>
        <v>PLAN</v>
      </c>
      <c r="E138" s="40" t="str">
        <f t="shared" si="130"/>
        <v>IZVRŠENO</v>
      </c>
      <c r="G138" s="46" t="s">
        <v>174</v>
      </c>
      <c r="H138" s="30" t="s">
        <v>175</v>
      </c>
      <c r="I138" s="4"/>
      <c r="J138" s="9"/>
      <c r="K138" s="88" t="str">
        <f>K6</f>
        <v>DRŽAVNI PRORAČUN</v>
      </c>
      <c r="L138" s="89"/>
      <c r="M138" s="88" t="str">
        <f>M6</f>
        <v>ŽUPANIJSKI PRORAČUN</v>
      </c>
      <c r="N138" s="90"/>
      <c r="O138" s="90"/>
      <c r="P138" s="89"/>
      <c r="Q138" s="64"/>
      <c r="R138" s="56"/>
      <c r="S138" s="93" t="str">
        <f>S6</f>
        <v>VLASTITI PRIHODI</v>
      </c>
      <c r="T138" s="94"/>
      <c r="U138" s="94"/>
      <c r="V138" s="94"/>
      <c r="W138" s="95"/>
      <c r="X138" s="94" t="str">
        <f>X6</f>
        <v>OSTALI PRIHODI</v>
      </c>
      <c r="Y138" s="94"/>
      <c r="Z138" s="94"/>
      <c r="AA138" s="95"/>
    </row>
    <row r="139" spans="1:27" x14ac:dyDescent="0.25">
      <c r="A139" s="6" t="s">
        <v>7</v>
      </c>
      <c r="B139" s="10" t="s">
        <v>8</v>
      </c>
      <c r="C139" s="41" t="str">
        <f>C7</f>
        <v>I - XII 2017.</v>
      </c>
      <c r="D139" s="41" t="str">
        <f t="shared" ref="D139:E139" si="131">D7</f>
        <v>2018.</v>
      </c>
      <c r="E139" s="41" t="str">
        <f t="shared" si="131"/>
        <v>I - XII 2018.</v>
      </c>
      <c r="G139" s="47" t="str">
        <f>G7</f>
        <v>2018/2017.</v>
      </c>
      <c r="H139" s="42" t="s">
        <v>176</v>
      </c>
      <c r="I139" s="6" t="s">
        <v>7</v>
      </c>
      <c r="J139" s="10" t="s">
        <v>8</v>
      </c>
      <c r="K139" s="42" t="str">
        <f>K7</f>
        <v>RIZNICA</v>
      </c>
      <c r="L139" s="42" t="str">
        <f t="shared" ref="L139:P139" si="132">L7</f>
        <v>OSTALO</v>
      </c>
      <c r="M139" s="42" t="str">
        <f t="shared" si="132"/>
        <v>DECENTRALIZ.</v>
      </c>
      <c r="N139" s="42" t="str">
        <f t="shared" si="132"/>
        <v>KNJIGE</v>
      </c>
      <c r="O139" s="42" t="str">
        <f t="shared" si="132"/>
        <v>NATJEC.</v>
      </c>
      <c r="P139" s="42" t="str">
        <f t="shared" si="132"/>
        <v>OSTALO</v>
      </c>
      <c r="Q139" s="54" t="s">
        <v>7</v>
      </c>
      <c r="R139" s="57" t="s">
        <v>8</v>
      </c>
      <c r="S139" s="33" t="str">
        <f>S7</f>
        <v>PROJEKT</v>
      </c>
      <c r="T139" s="33" t="str">
        <f t="shared" ref="T139:AA139" si="133">T7</f>
        <v>ZAKUP</v>
      </c>
      <c r="U139" s="33" t="str">
        <f t="shared" si="133"/>
        <v>ŠTETE</v>
      </c>
      <c r="V139" s="33" t="str">
        <f t="shared" si="133"/>
        <v>ŠKOLARINA</v>
      </c>
      <c r="W139" s="33" t="str">
        <f t="shared" si="133"/>
        <v>OSTALO</v>
      </c>
      <c r="X139" s="33" t="str">
        <f t="shared" si="133"/>
        <v>KAZALIŠTE</v>
      </c>
      <c r="Y139" s="33" t="str">
        <f t="shared" si="133"/>
        <v>IZLETI</v>
      </c>
      <c r="Z139" s="33" t="str">
        <f t="shared" si="133"/>
        <v>UNIFORME</v>
      </c>
      <c r="AA139" s="33" t="str">
        <f t="shared" si="133"/>
        <v>OSTALO</v>
      </c>
    </row>
    <row r="140" spans="1:27" x14ac:dyDescent="0.25">
      <c r="A140" s="13">
        <v>323911</v>
      </c>
      <c r="B140" s="14" t="s">
        <v>94</v>
      </c>
      <c r="C140" s="12">
        <v>2518.75</v>
      </c>
      <c r="D140" s="12">
        <v>4000</v>
      </c>
      <c r="E140" s="12">
        <v>2400</v>
      </c>
      <c r="G140" s="48">
        <f t="shared" ref="G140:G163" si="134">IF(C140&lt;&gt;0,E140/C140*100,0)</f>
        <v>95.285359801488838</v>
      </c>
      <c r="H140" s="48">
        <f t="shared" ref="H140:H163" si="135">IF(D140&lt;&gt;0,E140/D140*100,0)</f>
        <v>60</v>
      </c>
      <c r="I140" s="13">
        <v>323911</v>
      </c>
      <c r="J140" s="14" t="s">
        <v>94</v>
      </c>
      <c r="K140" s="29"/>
      <c r="L140" s="29"/>
      <c r="M140" s="29"/>
      <c r="N140" s="29"/>
      <c r="O140" s="29"/>
      <c r="P140" s="29"/>
      <c r="Q140" s="65">
        <v>323911</v>
      </c>
      <c r="R140" s="58" t="s">
        <v>94</v>
      </c>
      <c r="S140" s="34"/>
      <c r="T140" s="34"/>
      <c r="U140" s="34"/>
      <c r="V140" s="34">
        <v>780</v>
      </c>
      <c r="W140" s="34"/>
      <c r="X140" s="34"/>
      <c r="Y140" s="34"/>
      <c r="Z140" s="34"/>
      <c r="AA140" s="35">
        <f t="shared" ref="AA140:AA162" si="136">E140-K140-L140-M140-N140-O140-P140-S140-T140-U140-V140-W140-X140-Y140-Z140</f>
        <v>1620</v>
      </c>
    </row>
    <row r="141" spans="1:27" x14ac:dyDescent="0.25">
      <c r="A141" s="21">
        <v>323921</v>
      </c>
      <c r="B141" s="14" t="s">
        <v>95</v>
      </c>
      <c r="C141" s="12">
        <v>120</v>
      </c>
      <c r="D141" s="12">
        <v>500</v>
      </c>
      <c r="E141" s="12">
        <v>450</v>
      </c>
      <c r="G141" s="48">
        <f t="shared" si="134"/>
        <v>375</v>
      </c>
      <c r="H141" s="48">
        <f t="shared" si="135"/>
        <v>90</v>
      </c>
      <c r="I141" s="21">
        <v>323921</v>
      </c>
      <c r="J141" s="14" t="s">
        <v>95</v>
      </c>
      <c r="K141" s="12"/>
      <c r="L141" s="12"/>
      <c r="M141" s="12">
        <v>450</v>
      </c>
      <c r="N141" s="12"/>
      <c r="O141" s="12"/>
      <c r="P141" s="12"/>
      <c r="Q141" s="65">
        <v>323921</v>
      </c>
      <c r="R141" s="58" t="s">
        <v>95</v>
      </c>
      <c r="S141" s="35"/>
      <c r="T141" s="35"/>
      <c r="U141" s="35"/>
      <c r="V141" s="35"/>
      <c r="W141" s="35"/>
      <c r="X141" s="35"/>
      <c r="Y141" s="35"/>
      <c r="Z141" s="35"/>
      <c r="AA141" s="35">
        <f t="shared" si="136"/>
        <v>0</v>
      </c>
    </row>
    <row r="142" spans="1:27" x14ac:dyDescent="0.25">
      <c r="A142" s="21">
        <v>323931</v>
      </c>
      <c r="B142" s="14" t="s">
        <v>96</v>
      </c>
      <c r="C142" s="12">
        <v>2944.59</v>
      </c>
      <c r="D142" s="12">
        <v>4000</v>
      </c>
      <c r="E142" s="12">
        <v>1635.06</v>
      </c>
      <c r="G142" s="48">
        <f t="shared" si="134"/>
        <v>55.527594673621792</v>
      </c>
      <c r="H142" s="48">
        <f t="shared" si="135"/>
        <v>40.8765</v>
      </c>
      <c r="I142" s="21">
        <v>323931</v>
      </c>
      <c r="J142" s="14" t="s">
        <v>96</v>
      </c>
      <c r="K142" s="12"/>
      <c r="L142" s="12"/>
      <c r="M142" s="12">
        <v>1635.06</v>
      </c>
      <c r="N142" s="12"/>
      <c r="O142" s="12"/>
      <c r="P142" s="12"/>
      <c r="Q142" s="65">
        <v>323931</v>
      </c>
      <c r="R142" s="58" t="s">
        <v>96</v>
      </c>
      <c r="S142" s="36"/>
      <c r="T142" s="36"/>
      <c r="U142" s="36"/>
      <c r="V142" s="36"/>
      <c r="W142" s="36"/>
      <c r="X142" s="36"/>
      <c r="Y142" s="36"/>
      <c r="Z142" s="36"/>
      <c r="AA142" s="35">
        <f t="shared" si="136"/>
        <v>0</v>
      </c>
    </row>
    <row r="143" spans="1:27" s="22" customFormat="1" x14ac:dyDescent="0.25">
      <c r="A143" s="21">
        <v>323951</v>
      </c>
      <c r="B143" s="14" t="s">
        <v>97</v>
      </c>
      <c r="C143" s="12">
        <v>358.75</v>
      </c>
      <c r="D143" s="12">
        <v>2000</v>
      </c>
      <c r="E143" s="12">
        <v>2730</v>
      </c>
      <c r="F143" s="11"/>
      <c r="G143" s="48">
        <f t="shared" si="134"/>
        <v>760.97560975609758</v>
      </c>
      <c r="H143" s="48">
        <f t="shared" si="135"/>
        <v>136.5</v>
      </c>
      <c r="I143" s="21">
        <v>323951</v>
      </c>
      <c r="J143" s="14" t="s">
        <v>97</v>
      </c>
      <c r="K143" s="12"/>
      <c r="L143" s="12"/>
      <c r="M143" s="12">
        <v>2730</v>
      </c>
      <c r="N143" s="12"/>
      <c r="O143" s="12"/>
      <c r="P143" s="12"/>
      <c r="Q143" s="65">
        <v>323951</v>
      </c>
      <c r="R143" s="58" t="s">
        <v>97</v>
      </c>
      <c r="S143" s="35"/>
      <c r="T143" s="35"/>
      <c r="U143" s="35"/>
      <c r="V143" s="35"/>
      <c r="W143" s="35"/>
      <c r="X143" s="35"/>
      <c r="Y143" s="35"/>
      <c r="Z143" s="35"/>
      <c r="AA143" s="35">
        <f t="shared" si="136"/>
        <v>0</v>
      </c>
    </row>
    <row r="144" spans="1:27" x14ac:dyDescent="0.25">
      <c r="A144" s="21">
        <v>323961</v>
      </c>
      <c r="B144" s="14" t="s">
        <v>98</v>
      </c>
      <c r="C144" s="12">
        <v>1500</v>
      </c>
      <c r="D144" s="12">
        <v>2000</v>
      </c>
      <c r="E144" s="12">
        <v>1487.5</v>
      </c>
      <c r="G144" s="48">
        <f t="shared" si="134"/>
        <v>99.166666666666671</v>
      </c>
      <c r="H144" s="48">
        <f t="shared" si="135"/>
        <v>74.375</v>
      </c>
      <c r="I144" s="21">
        <v>323961</v>
      </c>
      <c r="J144" s="14" t="s">
        <v>98</v>
      </c>
      <c r="K144" s="12"/>
      <c r="L144" s="12"/>
      <c r="M144" s="12">
        <v>1362.5</v>
      </c>
      <c r="N144" s="12"/>
      <c r="O144" s="12"/>
      <c r="P144" s="12"/>
      <c r="Q144" s="65">
        <v>323961</v>
      </c>
      <c r="R144" s="58" t="s">
        <v>98</v>
      </c>
      <c r="S144" s="36"/>
      <c r="T144" s="35">
        <v>125</v>
      </c>
      <c r="U144" s="36"/>
      <c r="V144" s="36"/>
      <c r="W144" s="36"/>
      <c r="X144" s="36"/>
      <c r="Y144" s="36"/>
      <c r="Z144" s="36"/>
      <c r="AA144" s="35">
        <f t="shared" si="136"/>
        <v>0</v>
      </c>
    </row>
    <row r="145" spans="1:27" x14ac:dyDescent="0.25">
      <c r="A145" s="13">
        <v>323991</v>
      </c>
      <c r="B145" s="14" t="s">
        <v>99</v>
      </c>
      <c r="C145" s="12">
        <v>1265.6400000000001</v>
      </c>
      <c r="D145" s="12">
        <v>2500</v>
      </c>
      <c r="E145" s="12">
        <v>1601.13</v>
      </c>
      <c r="G145" s="48">
        <f t="shared" si="134"/>
        <v>126.50753768844221</v>
      </c>
      <c r="H145" s="48">
        <f t="shared" si="135"/>
        <v>64.045200000000008</v>
      </c>
      <c r="I145" s="13">
        <v>323991</v>
      </c>
      <c r="J145" s="14" t="s">
        <v>99</v>
      </c>
      <c r="K145" s="12"/>
      <c r="L145" s="12"/>
      <c r="M145" s="12">
        <v>1354.25</v>
      </c>
      <c r="N145" s="12"/>
      <c r="O145" s="12"/>
      <c r="P145" s="12"/>
      <c r="Q145" s="65">
        <v>323991</v>
      </c>
      <c r="R145" s="58" t="s">
        <v>99</v>
      </c>
      <c r="S145" s="35"/>
      <c r="T145" s="35">
        <v>246.88</v>
      </c>
      <c r="U145" s="35"/>
      <c r="V145" s="35"/>
      <c r="W145" s="35"/>
      <c r="X145" s="35"/>
      <c r="Y145" s="35"/>
      <c r="Z145" s="35"/>
      <c r="AA145" s="35">
        <f t="shared" si="136"/>
        <v>1.1368683772161603E-13</v>
      </c>
    </row>
    <row r="146" spans="1:27" x14ac:dyDescent="0.25">
      <c r="A146" s="15">
        <v>3239</v>
      </c>
      <c r="B146" s="16" t="s">
        <v>100</v>
      </c>
      <c r="C146" s="17">
        <f>SUM(C140:C145)</f>
        <v>8707.73</v>
      </c>
      <c r="D146" s="17">
        <f t="shared" ref="D146:F146" si="137">SUM(D140:D145)</f>
        <v>15000</v>
      </c>
      <c r="E146" s="17">
        <f t="shared" si="137"/>
        <v>10303.689999999999</v>
      </c>
      <c r="F146" s="19">
        <f t="shared" si="137"/>
        <v>0</v>
      </c>
      <c r="G146" s="49">
        <f t="shared" si="134"/>
        <v>118.32808320882708</v>
      </c>
      <c r="H146" s="49">
        <f t="shared" si="135"/>
        <v>68.691266666666664</v>
      </c>
      <c r="I146" s="15">
        <v>3239</v>
      </c>
      <c r="J146" s="16" t="s">
        <v>100</v>
      </c>
      <c r="K146" s="17">
        <f>SUM(K140:K145)</f>
        <v>0</v>
      </c>
      <c r="L146" s="17">
        <f t="shared" ref="L146:P146" si="138">SUM(L140:L145)</f>
        <v>0</v>
      </c>
      <c r="M146" s="17">
        <f t="shared" si="138"/>
        <v>7531.8099999999995</v>
      </c>
      <c r="N146" s="17">
        <f t="shared" si="138"/>
        <v>0</v>
      </c>
      <c r="O146" s="17">
        <f t="shared" si="138"/>
        <v>0</v>
      </c>
      <c r="P146" s="17">
        <f t="shared" si="138"/>
        <v>0</v>
      </c>
      <c r="Q146" s="66">
        <v>3239</v>
      </c>
      <c r="R146" s="59" t="s">
        <v>100</v>
      </c>
      <c r="S146" s="36">
        <f>SUM(S140:S145)</f>
        <v>0</v>
      </c>
      <c r="T146" s="36">
        <f t="shared" ref="T146:AA146" si="139">SUM(T140:T145)</f>
        <v>371.88</v>
      </c>
      <c r="U146" s="36">
        <f t="shared" si="139"/>
        <v>0</v>
      </c>
      <c r="V146" s="36">
        <f t="shared" si="139"/>
        <v>780</v>
      </c>
      <c r="W146" s="36">
        <f t="shared" si="139"/>
        <v>0</v>
      </c>
      <c r="X146" s="36">
        <f t="shared" si="139"/>
        <v>0</v>
      </c>
      <c r="Y146" s="36">
        <f t="shared" si="139"/>
        <v>0</v>
      </c>
      <c r="Z146" s="36">
        <f t="shared" si="139"/>
        <v>0</v>
      </c>
      <c r="AA146" s="36">
        <f t="shared" si="139"/>
        <v>1620</v>
      </c>
    </row>
    <row r="147" spans="1:27" s="2" customFormat="1" x14ac:dyDescent="0.25">
      <c r="A147" s="15">
        <v>323</v>
      </c>
      <c r="B147" s="16" t="s">
        <v>101</v>
      </c>
      <c r="C147" s="17">
        <f t="shared" ref="C147:F147" si="140">C99+C110+C113+C118+C121+C123+C128+C131+C146</f>
        <v>516995.30999999994</v>
      </c>
      <c r="D147" s="17">
        <f t="shared" si="140"/>
        <v>481100</v>
      </c>
      <c r="E147" s="17">
        <f t="shared" si="140"/>
        <v>363178.18000000005</v>
      </c>
      <c r="F147" s="19">
        <f t="shared" si="140"/>
        <v>0</v>
      </c>
      <c r="G147" s="49">
        <f t="shared" si="134"/>
        <v>70.247867432298378</v>
      </c>
      <c r="H147" s="49">
        <f t="shared" si="135"/>
        <v>75.489124922053634</v>
      </c>
      <c r="I147" s="15">
        <v>323</v>
      </c>
      <c r="J147" s="16" t="s">
        <v>101</v>
      </c>
      <c r="K147" s="17">
        <f t="shared" ref="K147:P147" si="141">K99+K110+K113+K118+K121+K123+K128+K131+K146</f>
        <v>117933.44</v>
      </c>
      <c r="L147" s="17">
        <f t="shared" si="141"/>
        <v>0</v>
      </c>
      <c r="M147" s="17">
        <f t="shared" si="141"/>
        <v>187616.68999999997</v>
      </c>
      <c r="N147" s="17">
        <f t="shared" si="141"/>
        <v>0</v>
      </c>
      <c r="O147" s="17">
        <f t="shared" si="141"/>
        <v>0</v>
      </c>
      <c r="P147" s="17">
        <f t="shared" si="141"/>
        <v>0</v>
      </c>
      <c r="Q147" s="66">
        <v>323</v>
      </c>
      <c r="R147" s="59" t="s">
        <v>101</v>
      </c>
      <c r="S147" s="36">
        <f t="shared" ref="S147:AA147" si="142">S99+S110+S113+S118+S121+S123+S128+S131+S146</f>
        <v>85</v>
      </c>
      <c r="T147" s="36">
        <f t="shared" si="142"/>
        <v>11297.859999999999</v>
      </c>
      <c r="U147" s="36">
        <f t="shared" si="142"/>
        <v>0</v>
      </c>
      <c r="V147" s="36">
        <f t="shared" si="142"/>
        <v>1468.2</v>
      </c>
      <c r="W147" s="36">
        <f t="shared" si="142"/>
        <v>0</v>
      </c>
      <c r="X147" s="36">
        <f t="shared" si="142"/>
        <v>22560</v>
      </c>
      <c r="Y147" s="36">
        <f t="shared" si="142"/>
        <v>20567</v>
      </c>
      <c r="Z147" s="36">
        <f t="shared" si="142"/>
        <v>0</v>
      </c>
      <c r="AA147" s="36">
        <f t="shared" si="142"/>
        <v>1649.9899999999975</v>
      </c>
    </row>
    <row r="148" spans="1:27" x14ac:dyDescent="0.25">
      <c r="A148" s="21">
        <v>324111</v>
      </c>
      <c r="B148" s="14" t="s">
        <v>102</v>
      </c>
      <c r="C148" s="12">
        <v>534</v>
      </c>
      <c r="D148" s="12">
        <v>1000</v>
      </c>
      <c r="E148" s="12"/>
      <c r="G148" s="48">
        <f t="shared" si="134"/>
        <v>0</v>
      </c>
      <c r="H148" s="48">
        <f t="shared" si="135"/>
        <v>0</v>
      </c>
      <c r="I148" s="21">
        <v>324111</v>
      </c>
      <c r="J148" s="14" t="s">
        <v>102</v>
      </c>
      <c r="K148" s="17"/>
      <c r="L148" s="17"/>
      <c r="M148" s="17"/>
      <c r="N148" s="17"/>
      <c r="O148" s="17"/>
      <c r="P148" s="17"/>
      <c r="Q148" s="65">
        <v>324111</v>
      </c>
      <c r="R148" s="58" t="s">
        <v>102</v>
      </c>
      <c r="S148" s="35"/>
      <c r="T148" s="35"/>
      <c r="U148" s="35"/>
      <c r="V148" s="35"/>
      <c r="W148" s="35"/>
      <c r="X148" s="35"/>
      <c r="Y148" s="35"/>
      <c r="Z148" s="35"/>
      <c r="AA148" s="35">
        <f t="shared" si="136"/>
        <v>0</v>
      </c>
    </row>
    <row r="149" spans="1:27" x14ac:dyDescent="0.25">
      <c r="A149" s="13">
        <v>324121</v>
      </c>
      <c r="B149" s="14" t="s">
        <v>103</v>
      </c>
      <c r="C149" s="12">
        <v>12465.89</v>
      </c>
      <c r="D149" s="12">
        <v>7000</v>
      </c>
      <c r="E149" s="12"/>
      <c r="G149" s="48">
        <f t="shared" si="134"/>
        <v>0</v>
      </c>
      <c r="H149" s="48">
        <f t="shared" si="135"/>
        <v>0</v>
      </c>
      <c r="I149" s="13">
        <v>324121</v>
      </c>
      <c r="J149" s="14" t="s">
        <v>103</v>
      </c>
      <c r="K149" s="12"/>
      <c r="L149" s="12"/>
      <c r="M149" s="12"/>
      <c r="N149" s="12"/>
      <c r="O149" s="12"/>
      <c r="P149" s="12"/>
      <c r="Q149" s="65">
        <v>324121</v>
      </c>
      <c r="R149" s="58" t="s">
        <v>103</v>
      </c>
      <c r="S149" s="35"/>
      <c r="T149" s="35"/>
      <c r="U149" s="35"/>
      <c r="V149" s="35"/>
      <c r="W149" s="35"/>
      <c r="X149" s="35"/>
      <c r="Y149" s="35"/>
      <c r="Z149" s="35"/>
      <c r="AA149" s="35">
        <f t="shared" si="136"/>
        <v>0</v>
      </c>
    </row>
    <row r="150" spans="1:27" s="2" customFormat="1" x14ac:dyDescent="0.25">
      <c r="A150" s="15">
        <v>324</v>
      </c>
      <c r="B150" s="16" t="s">
        <v>104</v>
      </c>
      <c r="C150" s="17">
        <f>C148+C149</f>
        <v>12999.89</v>
      </c>
      <c r="D150" s="17">
        <f t="shared" ref="D150:F150" si="143">D148+D149</f>
        <v>8000</v>
      </c>
      <c r="E150" s="17">
        <f t="shared" si="143"/>
        <v>0</v>
      </c>
      <c r="F150" s="19">
        <f t="shared" si="143"/>
        <v>0</v>
      </c>
      <c r="G150" s="49">
        <f t="shared" si="134"/>
        <v>0</v>
      </c>
      <c r="H150" s="49">
        <f t="shared" si="135"/>
        <v>0</v>
      </c>
      <c r="I150" s="15">
        <v>324</v>
      </c>
      <c r="J150" s="16" t="s">
        <v>104</v>
      </c>
      <c r="K150" s="17">
        <f>K148+K149</f>
        <v>0</v>
      </c>
      <c r="L150" s="17">
        <f t="shared" ref="L150:P150" si="144">L148+L149</f>
        <v>0</v>
      </c>
      <c r="M150" s="17">
        <f t="shared" si="144"/>
        <v>0</v>
      </c>
      <c r="N150" s="17">
        <f t="shared" si="144"/>
        <v>0</v>
      </c>
      <c r="O150" s="17">
        <f t="shared" si="144"/>
        <v>0</v>
      </c>
      <c r="P150" s="17">
        <f t="shared" si="144"/>
        <v>0</v>
      </c>
      <c r="Q150" s="66">
        <v>324</v>
      </c>
      <c r="R150" s="59" t="s">
        <v>104</v>
      </c>
      <c r="S150" s="36">
        <f>S148+S149</f>
        <v>0</v>
      </c>
      <c r="T150" s="36">
        <f t="shared" ref="T150:AA150" si="145">T148+T149</f>
        <v>0</v>
      </c>
      <c r="U150" s="36">
        <f t="shared" si="145"/>
        <v>0</v>
      </c>
      <c r="V150" s="36">
        <f t="shared" si="145"/>
        <v>0</v>
      </c>
      <c r="W150" s="36">
        <f t="shared" si="145"/>
        <v>0</v>
      </c>
      <c r="X150" s="36">
        <f t="shared" si="145"/>
        <v>0</v>
      </c>
      <c r="Y150" s="36">
        <f t="shared" si="145"/>
        <v>0</v>
      </c>
      <c r="Z150" s="36">
        <f t="shared" si="145"/>
        <v>0</v>
      </c>
      <c r="AA150" s="36">
        <f t="shared" si="145"/>
        <v>0</v>
      </c>
    </row>
    <row r="151" spans="1:27" s="22" customFormat="1" x14ac:dyDescent="0.25">
      <c r="A151" s="21">
        <v>329231</v>
      </c>
      <c r="B151" s="14" t="s">
        <v>106</v>
      </c>
      <c r="C151" s="12">
        <v>8500</v>
      </c>
      <c r="D151" s="12">
        <v>9000</v>
      </c>
      <c r="E151" s="12">
        <v>7800</v>
      </c>
      <c r="F151" s="11"/>
      <c r="G151" s="48">
        <f t="shared" si="134"/>
        <v>91.764705882352942</v>
      </c>
      <c r="H151" s="48">
        <f t="shared" si="135"/>
        <v>86.666666666666671</v>
      </c>
      <c r="I151" s="21">
        <v>329231</v>
      </c>
      <c r="J151" s="14" t="s">
        <v>106</v>
      </c>
      <c r="K151" s="12"/>
      <c r="L151" s="12"/>
      <c r="M151" s="12"/>
      <c r="N151" s="12"/>
      <c r="O151" s="12"/>
      <c r="P151" s="12"/>
      <c r="Q151" s="65">
        <v>329231</v>
      </c>
      <c r="R151" s="58" t="s">
        <v>106</v>
      </c>
      <c r="S151" s="35"/>
      <c r="T151" s="35"/>
      <c r="U151" s="35"/>
      <c r="V151" s="35">
        <v>7800</v>
      </c>
      <c r="W151" s="35"/>
      <c r="X151" s="35"/>
      <c r="Y151" s="35"/>
      <c r="Z151" s="35"/>
      <c r="AA151" s="35">
        <f t="shared" si="136"/>
        <v>0</v>
      </c>
    </row>
    <row r="152" spans="1:27" s="2" customFormat="1" x14ac:dyDescent="0.25">
      <c r="A152" s="15">
        <v>3292</v>
      </c>
      <c r="B152" s="16" t="s">
        <v>107</v>
      </c>
      <c r="C152" s="17">
        <f>C151</f>
        <v>8500</v>
      </c>
      <c r="D152" s="17">
        <f t="shared" ref="D152:F152" si="146">D151</f>
        <v>9000</v>
      </c>
      <c r="E152" s="17">
        <f t="shared" si="146"/>
        <v>7800</v>
      </c>
      <c r="F152" s="19">
        <f t="shared" si="146"/>
        <v>0</v>
      </c>
      <c r="G152" s="49">
        <f t="shared" si="134"/>
        <v>91.764705882352942</v>
      </c>
      <c r="H152" s="49">
        <f t="shared" si="135"/>
        <v>86.666666666666671</v>
      </c>
      <c r="I152" s="15">
        <v>3292</v>
      </c>
      <c r="J152" s="16" t="s">
        <v>107</v>
      </c>
      <c r="K152" s="17">
        <f>K151</f>
        <v>0</v>
      </c>
      <c r="L152" s="17">
        <f t="shared" ref="L152:P152" si="147">L151</f>
        <v>0</v>
      </c>
      <c r="M152" s="17">
        <f t="shared" si="147"/>
        <v>0</v>
      </c>
      <c r="N152" s="17">
        <f t="shared" si="147"/>
        <v>0</v>
      </c>
      <c r="O152" s="17">
        <f t="shared" si="147"/>
        <v>0</v>
      </c>
      <c r="P152" s="17">
        <f t="shared" si="147"/>
        <v>0</v>
      </c>
      <c r="Q152" s="66">
        <v>3292</v>
      </c>
      <c r="R152" s="59" t="s">
        <v>107</v>
      </c>
      <c r="S152" s="36">
        <f>S151</f>
        <v>0</v>
      </c>
      <c r="T152" s="36">
        <f t="shared" ref="T152:AA152" si="148">T151</f>
        <v>0</v>
      </c>
      <c r="U152" s="36">
        <f t="shared" si="148"/>
        <v>0</v>
      </c>
      <c r="V152" s="36">
        <f t="shared" si="148"/>
        <v>7800</v>
      </c>
      <c r="W152" s="36">
        <f t="shared" si="148"/>
        <v>0</v>
      </c>
      <c r="X152" s="36">
        <f t="shared" si="148"/>
        <v>0</v>
      </c>
      <c r="Y152" s="36">
        <f t="shared" si="148"/>
        <v>0</v>
      </c>
      <c r="Z152" s="36">
        <f t="shared" si="148"/>
        <v>0</v>
      </c>
      <c r="AA152" s="36">
        <f t="shared" si="148"/>
        <v>0</v>
      </c>
    </row>
    <row r="153" spans="1:27" x14ac:dyDescent="0.25">
      <c r="A153" s="21">
        <v>329311</v>
      </c>
      <c r="B153" s="14" t="s">
        <v>105</v>
      </c>
      <c r="C153" s="12">
        <v>11027.51</v>
      </c>
      <c r="D153" s="12">
        <v>20200</v>
      </c>
      <c r="E153" s="12">
        <v>13477.88</v>
      </c>
      <c r="G153" s="48">
        <f t="shared" si="134"/>
        <v>122.22051941009346</v>
      </c>
      <c r="H153" s="48">
        <f t="shared" si="135"/>
        <v>66.722178217821778</v>
      </c>
      <c r="I153" s="21">
        <v>329311</v>
      </c>
      <c r="J153" s="14" t="s">
        <v>105</v>
      </c>
      <c r="K153" s="12"/>
      <c r="L153" s="12"/>
      <c r="M153" s="12">
        <v>12739.34</v>
      </c>
      <c r="N153" s="12"/>
      <c r="O153" s="12"/>
      <c r="P153" s="12"/>
      <c r="Q153" s="65">
        <v>329311</v>
      </c>
      <c r="R153" s="58" t="s">
        <v>105</v>
      </c>
      <c r="S153" s="35"/>
      <c r="T153" s="35">
        <v>738.54</v>
      </c>
      <c r="U153" s="35"/>
      <c r="V153" s="35"/>
      <c r="W153" s="35"/>
      <c r="X153" s="35"/>
      <c r="Y153" s="35"/>
      <c r="Z153" s="35"/>
      <c r="AA153" s="35">
        <f t="shared" si="136"/>
        <v>-9.0949470177292824E-13</v>
      </c>
    </row>
    <row r="154" spans="1:27" x14ac:dyDescent="0.25">
      <c r="A154" s="15">
        <v>3293</v>
      </c>
      <c r="B154" s="16" t="s">
        <v>105</v>
      </c>
      <c r="C154" s="17">
        <f>C153</f>
        <v>11027.51</v>
      </c>
      <c r="D154" s="17">
        <f t="shared" ref="D154:F154" si="149">D153</f>
        <v>20200</v>
      </c>
      <c r="E154" s="17">
        <f t="shared" si="149"/>
        <v>13477.88</v>
      </c>
      <c r="F154" s="19">
        <f t="shared" si="149"/>
        <v>0</v>
      </c>
      <c r="G154" s="49">
        <f t="shared" si="134"/>
        <v>122.22051941009346</v>
      </c>
      <c r="H154" s="49">
        <f t="shared" si="135"/>
        <v>66.722178217821778</v>
      </c>
      <c r="I154" s="15">
        <v>3293</v>
      </c>
      <c r="J154" s="16" t="s">
        <v>105</v>
      </c>
      <c r="K154" s="17">
        <f>K153</f>
        <v>0</v>
      </c>
      <c r="L154" s="17">
        <f t="shared" ref="L154:P154" si="150">L153</f>
        <v>0</v>
      </c>
      <c r="M154" s="17">
        <f t="shared" si="150"/>
        <v>12739.34</v>
      </c>
      <c r="N154" s="17">
        <f t="shared" si="150"/>
        <v>0</v>
      </c>
      <c r="O154" s="17">
        <f t="shared" si="150"/>
        <v>0</v>
      </c>
      <c r="P154" s="17">
        <f t="shared" si="150"/>
        <v>0</v>
      </c>
      <c r="Q154" s="66">
        <v>3293</v>
      </c>
      <c r="R154" s="59" t="s">
        <v>105</v>
      </c>
      <c r="S154" s="36">
        <f>S153</f>
        <v>0</v>
      </c>
      <c r="T154" s="36">
        <f t="shared" ref="T154:AA154" si="151">T153</f>
        <v>738.54</v>
      </c>
      <c r="U154" s="36">
        <f t="shared" si="151"/>
        <v>0</v>
      </c>
      <c r="V154" s="36">
        <f t="shared" si="151"/>
        <v>0</v>
      </c>
      <c r="W154" s="36">
        <f t="shared" si="151"/>
        <v>0</v>
      </c>
      <c r="X154" s="36">
        <f t="shared" si="151"/>
        <v>0</v>
      </c>
      <c r="Y154" s="36">
        <f t="shared" si="151"/>
        <v>0</v>
      </c>
      <c r="Z154" s="36">
        <f t="shared" si="151"/>
        <v>0</v>
      </c>
      <c r="AA154" s="36">
        <f t="shared" si="151"/>
        <v>-9.0949470177292824E-13</v>
      </c>
    </row>
    <row r="155" spans="1:27" x14ac:dyDescent="0.25">
      <c r="A155" s="21">
        <v>329411</v>
      </c>
      <c r="B155" s="14" t="s">
        <v>108</v>
      </c>
      <c r="C155" s="12">
        <v>7625</v>
      </c>
      <c r="D155" s="12">
        <v>5000</v>
      </c>
      <c r="E155" s="12">
        <v>4370</v>
      </c>
      <c r="G155" s="48">
        <f t="shared" si="134"/>
        <v>57.311475409836063</v>
      </c>
      <c r="H155" s="48">
        <f t="shared" si="135"/>
        <v>87.4</v>
      </c>
      <c r="I155" s="21">
        <v>329411</v>
      </c>
      <c r="J155" s="14" t="s">
        <v>108</v>
      </c>
      <c r="K155" s="12"/>
      <c r="L155" s="12"/>
      <c r="M155" s="12">
        <v>370</v>
      </c>
      <c r="N155" s="12"/>
      <c r="O155" s="12"/>
      <c r="P155" s="12"/>
      <c r="Q155" s="65">
        <v>329411</v>
      </c>
      <c r="R155" s="58" t="s">
        <v>108</v>
      </c>
      <c r="S155" s="36"/>
      <c r="T155" s="35">
        <v>500</v>
      </c>
      <c r="U155" s="36"/>
      <c r="V155" s="35"/>
      <c r="W155" s="35">
        <v>3500</v>
      </c>
      <c r="X155" s="36"/>
      <c r="Y155" s="36"/>
      <c r="Z155" s="36"/>
      <c r="AA155" s="35">
        <f t="shared" si="136"/>
        <v>0</v>
      </c>
    </row>
    <row r="156" spans="1:27" s="22" customFormat="1" x14ac:dyDescent="0.25">
      <c r="A156" s="21">
        <v>329421</v>
      </c>
      <c r="B156" s="14" t="s">
        <v>109</v>
      </c>
      <c r="C156" s="12"/>
      <c r="D156" s="12"/>
      <c r="E156" s="12"/>
      <c r="F156" s="11"/>
      <c r="G156" s="48">
        <f t="shared" si="134"/>
        <v>0</v>
      </c>
      <c r="H156" s="48">
        <f t="shared" si="135"/>
        <v>0</v>
      </c>
      <c r="I156" s="21">
        <v>329421</v>
      </c>
      <c r="J156" s="14" t="s">
        <v>109</v>
      </c>
      <c r="K156" s="12"/>
      <c r="L156" s="12"/>
      <c r="M156" s="12"/>
      <c r="N156" s="12"/>
      <c r="O156" s="12"/>
      <c r="P156" s="12"/>
      <c r="Q156" s="65">
        <v>329421</v>
      </c>
      <c r="R156" s="58" t="s">
        <v>109</v>
      </c>
      <c r="S156" s="35"/>
      <c r="T156" s="35"/>
      <c r="U156" s="35"/>
      <c r="V156" s="35"/>
      <c r="W156" s="35"/>
      <c r="X156" s="35"/>
      <c r="Y156" s="35"/>
      <c r="Z156" s="35"/>
      <c r="AA156" s="35">
        <f t="shared" si="136"/>
        <v>0</v>
      </c>
    </row>
    <row r="157" spans="1:27" s="2" customFormat="1" x14ac:dyDescent="0.25">
      <c r="A157" s="15">
        <v>3294</v>
      </c>
      <c r="B157" s="16" t="s">
        <v>110</v>
      </c>
      <c r="C157" s="17">
        <f>C155+C156</f>
        <v>7625</v>
      </c>
      <c r="D157" s="17">
        <f t="shared" ref="D157:F157" si="152">D155+D156</f>
        <v>5000</v>
      </c>
      <c r="E157" s="17">
        <f t="shared" si="152"/>
        <v>4370</v>
      </c>
      <c r="F157" s="19">
        <f t="shared" si="152"/>
        <v>0</v>
      </c>
      <c r="G157" s="49">
        <f t="shared" si="134"/>
        <v>57.311475409836063</v>
      </c>
      <c r="H157" s="49">
        <f t="shared" si="135"/>
        <v>87.4</v>
      </c>
      <c r="I157" s="15">
        <v>3294</v>
      </c>
      <c r="J157" s="16" t="s">
        <v>110</v>
      </c>
      <c r="K157" s="17">
        <f>K155+K156</f>
        <v>0</v>
      </c>
      <c r="L157" s="17">
        <f t="shared" ref="L157:P157" si="153">L155+L156</f>
        <v>0</v>
      </c>
      <c r="M157" s="17">
        <f t="shared" si="153"/>
        <v>370</v>
      </c>
      <c r="N157" s="17">
        <f t="shared" si="153"/>
        <v>0</v>
      </c>
      <c r="O157" s="17">
        <f t="shared" si="153"/>
        <v>0</v>
      </c>
      <c r="P157" s="17">
        <f t="shared" si="153"/>
        <v>0</v>
      </c>
      <c r="Q157" s="66">
        <v>3294</v>
      </c>
      <c r="R157" s="59" t="s">
        <v>110</v>
      </c>
      <c r="S157" s="35">
        <f>S155+S156</f>
        <v>0</v>
      </c>
      <c r="T157" s="36">
        <f t="shared" ref="T157:AA157" si="154">T155+T156</f>
        <v>500</v>
      </c>
      <c r="U157" s="35">
        <f t="shared" si="154"/>
        <v>0</v>
      </c>
      <c r="V157" s="36">
        <f t="shared" si="154"/>
        <v>0</v>
      </c>
      <c r="W157" s="36">
        <f t="shared" si="154"/>
        <v>3500</v>
      </c>
      <c r="X157" s="35">
        <f t="shared" si="154"/>
        <v>0</v>
      </c>
      <c r="Y157" s="35">
        <f t="shared" si="154"/>
        <v>0</v>
      </c>
      <c r="Z157" s="35">
        <f t="shared" si="154"/>
        <v>0</v>
      </c>
      <c r="AA157" s="35">
        <f t="shared" si="154"/>
        <v>0</v>
      </c>
    </row>
    <row r="158" spans="1:27" x14ac:dyDescent="0.25">
      <c r="A158" s="21">
        <v>329511</v>
      </c>
      <c r="B158" s="14" t="s">
        <v>111</v>
      </c>
      <c r="C158" s="12"/>
      <c r="D158" s="12">
        <v>500</v>
      </c>
      <c r="E158" s="12">
        <v>200</v>
      </c>
      <c r="G158" s="48">
        <f t="shared" si="134"/>
        <v>0</v>
      </c>
      <c r="H158" s="48">
        <f t="shared" si="135"/>
        <v>40</v>
      </c>
      <c r="I158" s="21">
        <v>329511</v>
      </c>
      <c r="J158" s="14" t="s">
        <v>111</v>
      </c>
      <c r="K158" s="17"/>
      <c r="L158" s="17"/>
      <c r="M158" s="12">
        <v>200</v>
      </c>
      <c r="N158" s="17"/>
      <c r="O158" s="17"/>
      <c r="P158" s="17"/>
      <c r="Q158" s="65">
        <v>329511</v>
      </c>
      <c r="R158" s="58" t="s">
        <v>111</v>
      </c>
      <c r="S158" s="36"/>
      <c r="T158" s="36"/>
      <c r="U158" s="36"/>
      <c r="V158" s="36"/>
      <c r="W158" s="36"/>
      <c r="X158" s="36"/>
      <c r="Y158" s="36"/>
      <c r="Z158" s="36"/>
      <c r="AA158" s="35">
        <f t="shared" si="136"/>
        <v>0</v>
      </c>
    </row>
    <row r="159" spans="1:27" x14ac:dyDescent="0.25">
      <c r="A159" s="21">
        <v>329521</v>
      </c>
      <c r="B159" s="14" t="s">
        <v>112</v>
      </c>
      <c r="C159" s="12">
        <v>250</v>
      </c>
      <c r="D159" s="12">
        <v>300</v>
      </c>
      <c r="E159" s="12"/>
      <c r="G159" s="48">
        <f t="shared" si="134"/>
        <v>0</v>
      </c>
      <c r="H159" s="48">
        <f t="shared" si="135"/>
        <v>0</v>
      </c>
      <c r="I159" s="21">
        <v>329521</v>
      </c>
      <c r="J159" s="14" t="s">
        <v>112</v>
      </c>
      <c r="K159" s="17"/>
      <c r="L159" s="17"/>
      <c r="M159" s="12"/>
      <c r="N159" s="17"/>
      <c r="O159" s="17"/>
      <c r="P159" s="17"/>
      <c r="Q159" s="65">
        <v>329521</v>
      </c>
      <c r="R159" s="58" t="s">
        <v>112</v>
      </c>
      <c r="S159" s="36"/>
      <c r="T159" s="36"/>
      <c r="U159" s="36"/>
      <c r="V159" s="36"/>
      <c r="W159" s="36"/>
      <c r="X159" s="36"/>
      <c r="Y159" s="36"/>
      <c r="Z159" s="36"/>
      <c r="AA159" s="35">
        <f t="shared" si="136"/>
        <v>0</v>
      </c>
    </row>
    <row r="160" spans="1:27" x14ac:dyDescent="0.25">
      <c r="A160" s="21">
        <v>329531</v>
      </c>
      <c r="B160" s="14" t="s">
        <v>113</v>
      </c>
      <c r="C160" s="12">
        <v>50</v>
      </c>
      <c r="D160" s="12">
        <v>200</v>
      </c>
      <c r="E160" s="12"/>
      <c r="G160" s="48">
        <f t="shared" si="134"/>
        <v>0</v>
      </c>
      <c r="H160" s="48">
        <f t="shared" si="135"/>
        <v>0</v>
      </c>
      <c r="I160" s="21">
        <v>329531</v>
      </c>
      <c r="J160" s="14" t="s">
        <v>113</v>
      </c>
      <c r="K160" s="12"/>
      <c r="L160" s="12"/>
      <c r="M160" s="12"/>
      <c r="N160" s="12"/>
      <c r="O160" s="12"/>
      <c r="P160" s="12"/>
      <c r="Q160" s="65">
        <v>329531</v>
      </c>
      <c r="R160" s="58" t="s">
        <v>113</v>
      </c>
      <c r="S160" s="35"/>
      <c r="T160" s="35"/>
      <c r="U160" s="35"/>
      <c r="V160" s="35"/>
      <c r="W160" s="35"/>
      <c r="X160" s="35"/>
      <c r="Y160" s="35"/>
      <c r="Z160" s="35"/>
      <c r="AA160" s="35">
        <f t="shared" si="136"/>
        <v>0</v>
      </c>
    </row>
    <row r="161" spans="1:27" s="22" customFormat="1" x14ac:dyDescent="0.25">
      <c r="A161" s="21">
        <v>329551</v>
      </c>
      <c r="B161" s="14" t="s">
        <v>114</v>
      </c>
      <c r="C161" s="12">
        <v>23493.599999999999</v>
      </c>
      <c r="D161" s="12">
        <v>27000</v>
      </c>
      <c r="E161" s="12">
        <v>24668.28</v>
      </c>
      <c r="F161" s="11"/>
      <c r="G161" s="48">
        <f t="shared" si="134"/>
        <v>105</v>
      </c>
      <c r="H161" s="48">
        <f t="shared" si="135"/>
        <v>91.364000000000004</v>
      </c>
      <c r="I161" s="21">
        <v>329551</v>
      </c>
      <c r="J161" s="14" t="s">
        <v>114</v>
      </c>
      <c r="K161" s="12">
        <v>24668.28</v>
      </c>
      <c r="L161" s="12"/>
      <c r="M161" s="12"/>
      <c r="N161" s="12"/>
      <c r="O161" s="12"/>
      <c r="P161" s="12"/>
      <c r="Q161" s="65">
        <v>329551</v>
      </c>
      <c r="R161" s="58" t="s">
        <v>114</v>
      </c>
      <c r="S161" s="35"/>
      <c r="T161" s="35"/>
      <c r="U161" s="35"/>
      <c r="V161" s="35"/>
      <c r="W161" s="35"/>
      <c r="X161" s="35"/>
      <c r="Y161" s="35"/>
      <c r="Z161" s="35"/>
      <c r="AA161" s="35">
        <f t="shared" si="136"/>
        <v>0</v>
      </c>
    </row>
    <row r="162" spans="1:27" x14ac:dyDescent="0.25">
      <c r="A162" s="21">
        <v>329591</v>
      </c>
      <c r="B162" s="14" t="s">
        <v>115</v>
      </c>
      <c r="C162" s="12"/>
      <c r="D162" s="12"/>
      <c r="E162" s="12"/>
      <c r="G162" s="48">
        <f t="shared" si="134"/>
        <v>0</v>
      </c>
      <c r="H162" s="48">
        <f t="shared" si="135"/>
        <v>0</v>
      </c>
      <c r="I162" s="21">
        <v>329591</v>
      </c>
      <c r="J162" s="14" t="s">
        <v>115</v>
      </c>
      <c r="K162" s="12"/>
      <c r="L162" s="12"/>
      <c r="M162" s="12"/>
      <c r="N162" s="12"/>
      <c r="O162" s="12"/>
      <c r="P162" s="12"/>
      <c r="Q162" s="65">
        <v>329591</v>
      </c>
      <c r="R162" s="58" t="s">
        <v>115</v>
      </c>
      <c r="S162" s="35"/>
      <c r="T162" s="35"/>
      <c r="U162" s="35"/>
      <c r="V162" s="35"/>
      <c r="W162" s="35"/>
      <c r="X162" s="35"/>
      <c r="Y162" s="35"/>
      <c r="Z162" s="35"/>
      <c r="AA162" s="35">
        <f t="shared" si="136"/>
        <v>0</v>
      </c>
    </row>
    <row r="163" spans="1:27" s="2" customFormat="1" x14ac:dyDescent="0.25">
      <c r="A163" s="24">
        <v>3295</v>
      </c>
      <c r="B163" s="25" t="s">
        <v>116</v>
      </c>
      <c r="C163" s="26">
        <f>SUM(C158:C162)</f>
        <v>23793.599999999999</v>
      </c>
      <c r="D163" s="26">
        <f t="shared" ref="D163:F163" si="155">SUM(D158:D162)</f>
        <v>28000</v>
      </c>
      <c r="E163" s="26">
        <f t="shared" si="155"/>
        <v>24868.28</v>
      </c>
      <c r="F163" s="19">
        <f t="shared" si="155"/>
        <v>0</v>
      </c>
      <c r="G163" s="49">
        <f t="shared" si="134"/>
        <v>104.51667675341267</v>
      </c>
      <c r="H163" s="49">
        <f t="shared" si="135"/>
        <v>88.815285714285707</v>
      </c>
      <c r="I163" s="24">
        <v>3295</v>
      </c>
      <c r="J163" s="25" t="s">
        <v>116</v>
      </c>
      <c r="K163" s="17">
        <f>SUM(K158:K162)</f>
        <v>24668.28</v>
      </c>
      <c r="L163" s="17">
        <f t="shared" ref="L163:P163" si="156">SUM(L158:L162)</f>
        <v>0</v>
      </c>
      <c r="M163" s="17">
        <f t="shared" si="156"/>
        <v>200</v>
      </c>
      <c r="N163" s="17">
        <f t="shared" si="156"/>
        <v>0</v>
      </c>
      <c r="O163" s="17">
        <f t="shared" si="156"/>
        <v>0</v>
      </c>
      <c r="P163" s="17">
        <f t="shared" si="156"/>
        <v>0</v>
      </c>
      <c r="Q163" s="67">
        <v>3295</v>
      </c>
      <c r="R163" s="61" t="s">
        <v>116</v>
      </c>
      <c r="S163" s="35">
        <f>SUM(S158:S162)</f>
        <v>0</v>
      </c>
      <c r="T163" s="35">
        <f t="shared" ref="T163:AA163" si="157">SUM(T158:T162)</f>
        <v>0</v>
      </c>
      <c r="U163" s="35">
        <f t="shared" si="157"/>
        <v>0</v>
      </c>
      <c r="V163" s="35">
        <f t="shared" si="157"/>
        <v>0</v>
      </c>
      <c r="W163" s="35">
        <f t="shared" si="157"/>
        <v>0</v>
      </c>
      <c r="X163" s="35">
        <f t="shared" si="157"/>
        <v>0</v>
      </c>
      <c r="Y163" s="35">
        <f t="shared" si="157"/>
        <v>0</v>
      </c>
      <c r="Z163" s="35">
        <f t="shared" si="157"/>
        <v>0</v>
      </c>
      <c r="AA163" s="35">
        <f t="shared" si="157"/>
        <v>0</v>
      </c>
    </row>
    <row r="164" spans="1:27" x14ac:dyDescent="0.25">
      <c r="A164" s="15"/>
      <c r="B164" s="16"/>
      <c r="C164" s="17"/>
      <c r="D164" s="17"/>
      <c r="E164" s="17"/>
      <c r="F164" s="19"/>
      <c r="G164" s="49"/>
      <c r="H164" s="17"/>
      <c r="I164" s="15"/>
      <c r="J164" s="16"/>
      <c r="K164" s="12"/>
      <c r="L164" s="12"/>
      <c r="M164" s="12"/>
      <c r="N164" s="12"/>
      <c r="O164" s="12"/>
      <c r="P164" s="12"/>
      <c r="Q164" s="66"/>
      <c r="R164" s="59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1:27" x14ac:dyDescent="0.25">
      <c r="A165" s="15"/>
      <c r="B165" s="16"/>
      <c r="C165" s="17"/>
      <c r="D165" s="17"/>
      <c r="E165" s="17"/>
      <c r="F165" s="19"/>
      <c r="G165" s="49"/>
      <c r="H165" s="17"/>
      <c r="I165" s="15"/>
      <c r="J165" s="16"/>
      <c r="K165" s="17"/>
      <c r="L165" s="17"/>
      <c r="M165" s="17"/>
      <c r="N165" s="17"/>
      <c r="O165" s="17"/>
      <c r="P165" s="17"/>
      <c r="Q165" s="66"/>
      <c r="R165" s="59"/>
      <c r="S165" s="36"/>
      <c r="T165" s="36"/>
      <c r="U165" s="36"/>
      <c r="V165" s="36"/>
      <c r="W165" s="36"/>
      <c r="X165" s="36"/>
      <c r="Y165" s="36"/>
      <c r="Z165" s="36"/>
      <c r="AA165" s="36"/>
    </row>
    <row r="166" spans="1:27" x14ac:dyDescent="0.25">
      <c r="A166" s="85" t="str">
        <f>A1</f>
        <v>MEDICINSKA ŠKOLA BJELOVAR</v>
      </c>
      <c r="B166" s="85"/>
      <c r="C166" s="85"/>
      <c r="D166" s="85"/>
      <c r="I166" s="85" t="str">
        <f>A1</f>
        <v>MEDICINSKA ŠKOLA BJELOVAR</v>
      </c>
      <c r="J166" s="85"/>
      <c r="K166" s="85"/>
      <c r="L166" s="85"/>
      <c r="M166" s="7"/>
      <c r="N166" s="7"/>
      <c r="O166" s="11"/>
      <c r="P166" s="7"/>
      <c r="Q166" s="91" t="str">
        <f>A1</f>
        <v>MEDICINSKA ŠKOLA BJELOVAR</v>
      </c>
      <c r="R166" s="91"/>
      <c r="S166" s="91"/>
      <c r="T166" s="91"/>
      <c r="U166" s="38"/>
      <c r="V166" s="38"/>
      <c r="Y166" s="37"/>
      <c r="Z166" s="37"/>
    </row>
    <row r="167" spans="1:27" x14ac:dyDescent="0.25">
      <c r="A167" s="86" t="str">
        <f>A2</f>
        <v>BJELOVAR, POLJANA DR. FRANJE TUĐMANA 8</v>
      </c>
      <c r="B167" s="86"/>
      <c r="C167" s="86"/>
      <c r="D167" s="86"/>
      <c r="H167" s="28" t="s">
        <v>159</v>
      </c>
      <c r="I167" s="86" t="str">
        <f>A2</f>
        <v>BJELOVAR, POLJANA DR. FRANJE TUĐMANA 8</v>
      </c>
      <c r="J167" s="86"/>
      <c r="K167" s="86"/>
      <c r="L167" s="86"/>
      <c r="M167" s="7"/>
      <c r="N167" s="7"/>
      <c r="O167" s="11"/>
      <c r="P167" s="27" t="str">
        <f>H167</f>
        <v>str. 6</v>
      </c>
      <c r="Q167" s="91" t="str">
        <f>A2</f>
        <v>BJELOVAR, POLJANA DR. FRANJE TUĐMANA 8</v>
      </c>
      <c r="R167" s="91"/>
      <c r="S167" s="91"/>
      <c r="T167" s="91"/>
      <c r="U167" s="38"/>
      <c r="V167" s="38"/>
      <c r="Y167" s="37"/>
      <c r="Z167" s="37"/>
      <c r="AA167" s="31" t="str">
        <f>P167</f>
        <v>str. 6</v>
      </c>
    </row>
    <row r="168" spans="1:27" x14ac:dyDescent="0.25">
      <c r="A168" s="39"/>
      <c r="B168" s="39"/>
      <c r="C168" s="39"/>
      <c r="D168" s="39"/>
      <c r="H168" s="28"/>
      <c r="I168" s="39"/>
      <c r="J168" s="39"/>
      <c r="K168" s="39"/>
      <c r="L168" s="39"/>
      <c r="M168" s="7"/>
      <c r="N168" s="7"/>
      <c r="O168" s="11"/>
      <c r="P168" s="27"/>
      <c r="Q168" s="62"/>
      <c r="R168" s="62"/>
      <c r="S168" s="62"/>
      <c r="T168" s="62"/>
      <c r="U168" s="38"/>
      <c r="V168" s="38"/>
      <c r="Y168" s="37"/>
      <c r="Z168" s="37"/>
      <c r="AA168" s="31"/>
    </row>
    <row r="169" spans="1:27" x14ac:dyDescent="0.25">
      <c r="A169" s="20"/>
      <c r="B169" s="87" t="str">
        <f>B4</f>
        <v>PRIHODI I RASHODI  I - XII 2018.</v>
      </c>
      <c r="C169" s="87"/>
      <c r="D169" s="87"/>
      <c r="E169" s="87"/>
      <c r="F169" s="87"/>
      <c r="G169" s="87"/>
      <c r="H169" s="87"/>
      <c r="I169" s="23"/>
      <c r="J169" s="87" t="str">
        <f>B4</f>
        <v>PRIHODI I RASHODI  I - XII 2018.</v>
      </c>
      <c r="K169" s="87"/>
      <c r="L169" s="87"/>
      <c r="M169" s="87"/>
      <c r="N169" s="87"/>
      <c r="O169" s="87"/>
      <c r="P169" s="87"/>
      <c r="Q169" s="62"/>
      <c r="R169" s="92" t="str">
        <f>B4</f>
        <v>PRIHODI I RASHODI  I - XII 2018.</v>
      </c>
      <c r="S169" s="92"/>
      <c r="T169" s="92"/>
      <c r="U169" s="92"/>
      <c r="V169" s="92"/>
      <c r="W169" s="92"/>
      <c r="X169" s="92"/>
      <c r="Y169" s="92"/>
      <c r="Z169" s="92"/>
      <c r="AA169" s="92"/>
    </row>
    <row r="170" spans="1:27" x14ac:dyDescent="0.25">
      <c r="I170" s="1"/>
      <c r="J170" s="3"/>
      <c r="K170" s="7"/>
      <c r="L170" s="7"/>
      <c r="M170" s="7"/>
      <c r="N170" s="7"/>
      <c r="O170" s="11"/>
      <c r="P170" s="7"/>
      <c r="Q170" s="63"/>
      <c r="Y170" s="37"/>
      <c r="Z170" s="37"/>
    </row>
    <row r="171" spans="1:27" ht="15" customHeight="1" x14ac:dyDescent="0.25">
      <c r="A171" s="4"/>
      <c r="B171" s="9"/>
      <c r="C171" s="40" t="str">
        <f>C6</f>
        <v>IZVRŠENO</v>
      </c>
      <c r="D171" s="40" t="str">
        <f t="shared" ref="D171:E171" si="158">D6</f>
        <v>PLAN</v>
      </c>
      <c r="E171" s="40" t="str">
        <f t="shared" si="158"/>
        <v>IZVRŠENO</v>
      </c>
      <c r="G171" s="46" t="s">
        <v>174</v>
      </c>
      <c r="H171" s="30" t="s">
        <v>175</v>
      </c>
      <c r="I171" s="4"/>
      <c r="J171" s="9"/>
      <c r="K171" s="88" t="str">
        <f>K6</f>
        <v>DRŽAVNI PRORAČUN</v>
      </c>
      <c r="L171" s="89"/>
      <c r="M171" s="88" t="str">
        <f>M6</f>
        <v>ŽUPANIJSKI PRORAČUN</v>
      </c>
      <c r="N171" s="90"/>
      <c r="O171" s="90"/>
      <c r="P171" s="89"/>
      <c r="Q171" s="64"/>
      <c r="R171" s="56"/>
      <c r="S171" s="93" t="str">
        <f>S6</f>
        <v>VLASTITI PRIHODI</v>
      </c>
      <c r="T171" s="94"/>
      <c r="U171" s="94"/>
      <c r="V171" s="94"/>
      <c r="W171" s="95"/>
      <c r="X171" s="94" t="str">
        <f>X6</f>
        <v>OSTALI PRIHODI</v>
      </c>
      <c r="Y171" s="94"/>
      <c r="Z171" s="94"/>
      <c r="AA171" s="95"/>
    </row>
    <row r="172" spans="1:27" x14ac:dyDescent="0.25">
      <c r="A172" s="6" t="s">
        <v>7</v>
      </c>
      <c r="B172" s="10" t="s">
        <v>8</v>
      </c>
      <c r="C172" s="41" t="str">
        <f>C7</f>
        <v>I - XII 2017.</v>
      </c>
      <c r="D172" s="41" t="str">
        <f t="shared" ref="D172:E172" si="159">D7</f>
        <v>2018.</v>
      </c>
      <c r="E172" s="41" t="str">
        <f t="shared" si="159"/>
        <v>I - XII 2018.</v>
      </c>
      <c r="G172" s="47" t="str">
        <f>G7</f>
        <v>2018/2017.</v>
      </c>
      <c r="H172" s="42" t="s">
        <v>176</v>
      </c>
      <c r="I172" s="6" t="s">
        <v>7</v>
      </c>
      <c r="J172" s="10" t="s">
        <v>8</v>
      </c>
      <c r="K172" s="42" t="str">
        <f>K7</f>
        <v>RIZNICA</v>
      </c>
      <c r="L172" s="42" t="str">
        <f t="shared" ref="L172:P172" si="160">L7</f>
        <v>OSTALO</v>
      </c>
      <c r="M172" s="42" t="str">
        <f t="shared" si="160"/>
        <v>DECENTRALIZ.</v>
      </c>
      <c r="N172" s="42" t="str">
        <f t="shared" si="160"/>
        <v>KNJIGE</v>
      </c>
      <c r="O172" s="42" t="str">
        <f t="shared" si="160"/>
        <v>NATJEC.</v>
      </c>
      <c r="P172" s="42" t="str">
        <f t="shared" si="160"/>
        <v>OSTALO</v>
      </c>
      <c r="Q172" s="54" t="s">
        <v>7</v>
      </c>
      <c r="R172" s="57" t="s">
        <v>8</v>
      </c>
      <c r="S172" s="33" t="str">
        <f>S7</f>
        <v>PROJEKT</v>
      </c>
      <c r="T172" s="33" t="str">
        <f t="shared" ref="T172:AA172" si="161">T7</f>
        <v>ZAKUP</v>
      </c>
      <c r="U172" s="33" t="str">
        <f t="shared" si="161"/>
        <v>ŠTETE</v>
      </c>
      <c r="V172" s="33" t="str">
        <f t="shared" si="161"/>
        <v>ŠKOLARINA</v>
      </c>
      <c r="W172" s="33" t="str">
        <f t="shared" si="161"/>
        <v>OSTALO</v>
      </c>
      <c r="X172" s="33" t="str">
        <f t="shared" si="161"/>
        <v>KAZALIŠTE</v>
      </c>
      <c r="Y172" s="33" t="str">
        <f t="shared" si="161"/>
        <v>IZLETI</v>
      </c>
      <c r="Z172" s="33" t="str">
        <f t="shared" si="161"/>
        <v>UNIFORME</v>
      </c>
      <c r="AA172" s="33" t="str">
        <f t="shared" si="161"/>
        <v>OSTALO</v>
      </c>
    </row>
    <row r="173" spans="1:27" x14ac:dyDescent="0.25">
      <c r="A173" s="13">
        <v>329911</v>
      </c>
      <c r="B173" s="14" t="s">
        <v>117</v>
      </c>
      <c r="C173" s="12">
        <v>400</v>
      </c>
      <c r="D173" s="12">
        <v>800</v>
      </c>
      <c r="E173" s="12">
        <v>432</v>
      </c>
      <c r="G173" s="48">
        <f t="shared" ref="G173:G193" si="162">IF(C173&lt;&gt;0,E173/C173*100,0)</f>
        <v>108</v>
      </c>
      <c r="H173" s="48">
        <f t="shared" ref="H173:H193" si="163">IF(D173&lt;&gt;0,E173/D173*100,0)</f>
        <v>54</v>
      </c>
      <c r="I173" s="13">
        <v>329911</v>
      </c>
      <c r="J173" s="14" t="s">
        <v>117</v>
      </c>
      <c r="K173" s="29"/>
      <c r="L173" s="29"/>
      <c r="M173" s="29">
        <v>432</v>
      </c>
      <c r="N173" s="29"/>
      <c r="O173" s="29"/>
      <c r="P173" s="29"/>
      <c r="Q173" s="65">
        <v>329911</v>
      </c>
      <c r="R173" s="58" t="s">
        <v>117</v>
      </c>
      <c r="S173" s="34"/>
      <c r="T173" s="34"/>
      <c r="U173" s="34"/>
      <c r="V173" s="34"/>
      <c r="W173" s="34"/>
      <c r="X173" s="34"/>
      <c r="Y173" s="34"/>
      <c r="Z173" s="34"/>
      <c r="AA173" s="35">
        <f t="shared" ref="AA173:AA189" si="164">E173-K173-L173-M173-N173-O173-P173-S173-T173-U173-V173-W173-X173-Y173-Z173</f>
        <v>0</v>
      </c>
    </row>
    <row r="174" spans="1:27" x14ac:dyDescent="0.25">
      <c r="A174" s="21">
        <v>329991</v>
      </c>
      <c r="B174" s="14" t="s">
        <v>118</v>
      </c>
      <c r="C174" s="12">
        <v>12195.34</v>
      </c>
      <c r="D174" s="12">
        <v>35000</v>
      </c>
      <c r="E174" s="12">
        <v>31446.62</v>
      </c>
      <c r="G174" s="48">
        <f t="shared" si="162"/>
        <v>257.85767350479773</v>
      </c>
      <c r="H174" s="48">
        <f t="shared" si="163"/>
        <v>89.84748571428571</v>
      </c>
      <c r="I174" s="21">
        <v>329991</v>
      </c>
      <c r="J174" s="14" t="s">
        <v>118</v>
      </c>
      <c r="K174" s="12"/>
      <c r="L174" s="12"/>
      <c r="M174" s="12">
        <v>6590.21</v>
      </c>
      <c r="N174" s="12"/>
      <c r="O174" s="12">
        <v>7000</v>
      </c>
      <c r="P174" s="12">
        <v>11750</v>
      </c>
      <c r="Q174" s="65">
        <v>329991</v>
      </c>
      <c r="R174" s="58" t="s">
        <v>118</v>
      </c>
      <c r="S174" s="35"/>
      <c r="T174" s="35">
        <v>1106.4100000000001</v>
      </c>
      <c r="U174" s="35"/>
      <c r="V174" s="35"/>
      <c r="W174" s="35">
        <v>5000</v>
      </c>
      <c r="X174" s="35"/>
      <c r="Y174" s="35"/>
      <c r="Z174" s="35"/>
      <c r="AA174" s="35">
        <f t="shared" si="164"/>
        <v>0</v>
      </c>
    </row>
    <row r="175" spans="1:27" s="2" customFormat="1" x14ac:dyDescent="0.25">
      <c r="A175" s="15">
        <v>3299</v>
      </c>
      <c r="B175" s="16" t="s">
        <v>118</v>
      </c>
      <c r="C175" s="17">
        <f>C173+C174</f>
        <v>12595.34</v>
      </c>
      <c r="D175" s="17">
        <f t="shared" ref="D175:F175" si="165">D173+D174</f>
        <v>35800</v>
      </c>
      <c r="E175" s="17">
        <f t="shared" si="165"/>
        <v>31878.62</v>
      </c>
      <c r="F175" s="19">
        <f t="shared" si="165"/>
        <v>0</v>
      </c>
      <c r="G175" s="49">
        <f t="shared" si="162"/>
        <v>253.09852691551004</v>
      </c>
      <c r="H175" s="49">
        <f t="shared" si="163"/>
        <v>89.046424581005581</v>
      </c>
      <c r="I175" s="15">
        <v>3299</v>
      </c>
      <c r="J175" s="16" t="s">
        <v>118</v>
      </c>
      <c r="K175" s="17">
        <f>K173+K174</f>
        <v>0</v>
      </c>
      <c r="L175" s="17">
        <f t="shared" ref="L175:P175" si="166">L173+L174</f>
        <v>0</v>
      </c>
      <c r="M175" s="17">
        <f t="shared" si="166"/>
        <v>7022.21</v>
      </c>
      <c r="N175" s="17">
        <f t="shared" si="166"/>
        <v>0</v>
      </c>
      <c r="O175" s="17">
        <f t="shared" si="166"/>
        <v>7000</v>
      </c>
      <c r="P175" s="17">
        <f t="shared" si="166"/>
        <v>11750</v>
      </c>
      <c r="Q175" s="66">
        <v>3299</v>
      </c>
      <c r="R175" s="59" t="s">
        <v>118</v>
      </c>
      <c r="S175" s="36">
        <f>S173+S174</f>
        <v>0</v>
      </c>
      <c r="T175" s="36">
        <f t="shared" ref="T175:AA175" si="167">T173+T174</f>
        <v>1106.4100000000001</v>
      </c>
      <c r="U175" s="36">
        <f t="shared" si="167"/>
        <v>0</v>
      </c>
      <c r="V175" s="36">
        <f t="shared" si="167"/>
        <v>0</v>
      </c>
      <c r="W175" s="36">
        <f t="shared" si="167"/>
        <v>5000</v>
      </c>
      <c r="X175" s="36">
        <f t="shared" si="167"/>
        <v>0</v>
      </c>
      <c r="Y175" s="36">
        <f t="shared" si="167"/>
        <v>0</v>
      </c>
      <c r="Z175" s="36">
        <f t="shared" si="167"/>
        <v>0</v>
      </c>
      <c r="AA175" s="36">
        <f t="shared" si="167"/>
        <v>0</v>
      </c>
    </row>
    <row r="176" spans="1:27" s="2" customFormat="1" x14ac:dyDescent="0.25">
      <c r="A176" s="15">
        <v>329</v>
      </c>
      <c r="B176" s="16" t="s">
        <v>118</v>
      </c>
      <c r="C176" s="17">
        <f t="shared" ref="C176:F176" si="168">C152+C154+C157+C163+C175</f>
        <v>63541.45</v>
      </c>
      <c r="D176" s="17">
        <f t="shared" si="168"/>
        <v>98000</v>
      </c>
      <c r="E176" s="17">
        <f t="shared" si="168"/>
        <v>82394.78</v>
      </c>
      <c r="F176" s="19">
        <f t="shared" si="168"/>
        <v>0</v>
      </c>
      <c r="G176" s="49">
        <f t="shared" si="162"/>
        <v>129.67091559918762</v>
      </c>
      <c r="H176" s="49">
        <f t="shared" si="163"/>
        <v>84.076306122448969</v>
      </c>
      <c r="I176" s="15">
        <v>329</v>
      </c>
      <c r="J176" s="16" t="s">
        <v>118</v>
      </c>
      <c r="K176" s="17">
        <f t="shared" ref="K176:P176" si="169">K152+K154+K157+K163+K175</f>
        <v>24668.28</v>
      </c>
      <c r="L176" s="17">
        <f t="shared" si="169"/>
        <v>0</v>
      </c>
      <c r="M176" s="17">
        <f t="shared" si="169"/>
        <v>20331.55</v>
      </c>
      <c r="N176" s="17">
        <f t="shared" si="169"/>
        <v>0</v>
      </c>
      <c r="O176" s="17">
        <f t="shared" si="169"/>
        <v>7000</v>
      </c>
      <c r="P176" s="17">
        <f t="shared" si="169"/>
        <v>11750</v>
      </c>
      <c r="Q176" s="66">
        <v>329</v>
      </c>
      <c r="R176" s="59" t="s">
        <v>118</v>
      </c>
      <c r="S176" s="36">
        <f t="shared" ref="S176:AA176" si="170">S152+S154+S157+S163+S175</f>
        <v>0</v>
      </c>
      <c r="T176" s="36">
        <f t="shared" si="170"/>
        <v>2344.9499999999998</v>
      </c>
      <c r="U176" s="36">
        <f t="shared" si="170"/>
        <v>0</v>
      </c>
      <c r="V176" s="36">
        <f t="shared" si="170"/>
        <v>7800</v>
      </c>
      <c r="W176" s="36">
        <f t="shared" si="170"/>
        <v>8500</v>
      </c>
      <c r="X176" s="36">
        <f t="shared" si="170"/>
        <v>0</v>
      </c>
      <c r="Y176" s="36">
        <f t="shared" si="170"/>
        <v>0</v>
      </c>
      <c r="Z176" s="36">
        <f t="shared" si="170"/>
        <v>0</v>
      </c>
      <c r="AA176" s="36">
        <f t="shared" si="170"/>
        <v>-9.0949470177292824E-13</v>
      </c>
    </row>
    <row r="177" spans="1:27" x14ac:dyDescent="0.25">
      <c r="A177" s="21">
        <v>34233</v>
      </c>
      <c r="B177" s="14" t="s">
        <v>119</v>
      </c>
      <c r="C177" s="12"/>
      <c r="D177" s="12"/>
      <c r="E177" s="12"/>
      <c r="G177" s="48">
        <f t="shared" si="162"/>
        <v>0</v>
      </c>
      <c r="H177" s="48">
        <f t="shared" si="163"/>
        <v>0</v>
      </c>
      <c r="I177" s="21">
        <v>34233</v>
      </c>
      <c r="J177" s="14" t="s">
        <v>119</v>
      </c>
      <c r="K177" s="17"/>
      <c r="L177" s="17"/>
      <c r="M177" s="17"/>
      <c r="N177" s="17"/>
      <c r="O177" s="17"/>
      <c r="P177" s="17"/>
      <c r="Q177" s="65">
        <v>34233</v>
      </c>
      <c r="R177" s="58" t="s">
        <v>119</v>
      </c>
      <c r="S177" s="36"/>
      <c r="T177" s="36"/>
      <c r="U177" s="36"/>
      <c r="V177" s="36"/>
      <c r="W177" s="36"/>
      <c r="X177" s="36"/>
      <c r="Y177" s="36"/>
      <c r="Z177" s="36"/>
      <c r="AA177" s="35">
        <f t="shared" si="164"/>
        <v>0</v>
      </c>
    </row>
    <row r="178" spans="1:27" s="2" customFormat="1" x14ac:dyDescent="0.25">
      <c r="A178" s="15">
        <v>342</v>
      </c>
      <c r="B178" s="16" t="s">
        <v>120</v>
      </c>
      <c r="C178" s="17">
        <f>C177</f>
        <v>0</v>
      </c>
      <c r="D178" s="17">
        <f t="shared" ref="D178:F178" si="171">D177</f>
        <v>0</v>
      </c>
      <c r="E178" s="17">
        <f t="shared" si="171"/>
        <v>0</v>
      </c>
      <c r="F178" s="19">
        <f t="shared" si="171"/>
        <v>0</v>
      </c>
      <c r="G178" s="48">
        <f t="shared" si="162"/>
        <v>0</v>
      </c>
      <c r="H178" s="48">
        <f t="shared" si="163"/>
        <v>0</v>
      </c>
      <c r="I178" s="15">
        <v>342</v>
      </c>
      <c r="J178" s="16" t="s">
        <v>120</v>
      </c>
      <c r="K178" s="12">
        <f>K177</f>
        <v>0</v>
      </c>
      <c r="L178" s="12">
        <f t="shared" ref="L178:P178" si="172">L177</f>
        <v>0</v>
      </c>
      <c r="M178" s="12">
        <f t="shared" si="172"/>
        <v>0</v>
      </c>
      <c r="N178" s="12">
        <f t="shared" si="172"/>
        <v>0</v>
      </c>
      <c r="O178" s="12">
        <f t="shared" si="172"/>
        <v>0</v>
      </c>
      <c r="P178" s="12">
        <f t="shared" si="172"/>
        <v>0</v>
      </c>
      <c r="Q178" s="66">
        <v>342</v>
      </c>
      <c r="R178" s="59" t="s">
        <v>120</v>
      </c>
      <c r="S178" s="35">
        <f>S177</f>
        <v>0</v>
      </c>
      <c r="T178" s="35">
        <f t="shared" ref="T178:AA178" si="173">T177</f>
        <v>0</v>
      </c>
      <c r="U178" s="35">
        <f t="shared" si="173"/>
        <v>0</v>
      </c>
      <c r="V178" s="35">
        <f t="shared" si="173"/>
        <v>0</v>
      </c>
      <c r="W178" s="35">
        <f t="shared" si="173"/>
        <v>0</v>
      </c>
      <c r="X178" s="35">
        <f t="shared" si="173"/>
        <v>0</v>
      </c>
      <c r="Y178" s="35">
        <f t="shared" si="173"/>
        <v>0</v>
      </c>
      <c r="Z178" s="35">
        <f t="shared" si="173"/>
        <v>0</v>
      </c>
      <c r="AA178" s="35">
        <f t="shared" si="173"/>
        <v>0</v>
      </c>
    </row>
    <row r="179" spans="1:27" s="22" customFormat="1" x14ac:dyDescent="0.25">
      <c r="A179" s="21">
        <v>343111</v>
      </c>
      <c r="B179" s="14" t="s">
        <v>121</v>
      </c>
      <c r="C179" s="12"/>
      <c r="D179" s="12"/>
      <c r="E179" s="12"/>
      <c r="F179" s="11"/>
      <c r="G179" s="48">
        <f t="shared" si="162"/>
        <v>0</v>
      </c>
      <c r="H179" s="48">
        <f t="shared" si="163"/>
        <v>0</v>
      </c>
      <c r="I179" s="21">
        <v>343111</v>
      </c>
      <c r="J179" s="14" t="s">
        <v>121</v>
      </c>
      <c r="K179" s="12"/>
      <c r="L179" s="12"/>
      <c r="M179" s="12"/>
      <c r="N179" s="12"/>
      <c r="O179" s="12"/>
      <c r="P179" s="12"/>
      <c r="Q179" s="65">
        <v>343111</v>
      </c>
      <c r="R179" s="58" t="s">
        <v>121</v>
      </c>
      <c r="S179" s="36"/>
      <c r="T179" s="36"/>
      <c r="U179" s="36"/>
      <c r="V179" s="36"/>
      <c r="W179" s="36"/>
      <c r="X179" s="36"/>
      <c r="Y179" s="36"/>
      <c r="Z179" s="36"/>
      <c r="AA179" s="35">
        <f t="shared" si="164"/>
        <v>0</v>
      </c>
    </row>
    <row r="180" spans="1:27" s="22" customFormat="1" x14ac:dyDescent="0.25">
      <c r="A180" s="21">
        <v>343121</v>
      </c>
      <c r="B180" s="14" t="s">
        <v>122</v>
      </c>
      <c r="C180" s="12">
        <v>4541.96</v>
      </c>
      <c r="D180" s="12">
        <v>4400</v>
      </c>
      <c r="E180" s="12">
        <v>4559.29</v>
      </c>
      <c r="F180" s="11"/>
      <c r="G180" s="48">
        <f t="shared" si="162"/>
        <v>100.38155333820642</v>
      </c>
      <c r="H180" s="48">
        <f t="shared" si="163"/>
        <v>103.62022727272726</v>
      </c>
      <c r="I180" s="21">
        <v>343121</v>
      </c>
      <c r="J180" s="14" t="s">
        <v>122</v>
      </c>
      <c r="K180" s="12"/>
      <c r="L180" s="12"/>
      <c r="M180" s="12">
        <v>4559.29</v>
      </c>
      <c r="N180" s="12"/>
      <c r="O180" s="12"/>
      <c r="P180" s="12"/>
      <c r="Q180" s="65">
        <v>343121</v>
      </c>
      <c r="R180" s="58" t="s">
        <v>122</v>
      </c>
      <c r="S180" s="35"/>
      <c r="T180" s="35"/>
      <c r="U180" s="35"/>
      <c r="V180" s="35"/>
      <c r="W180" s="35"/>
      <c r="X180" s="35"/>
      <c r="Y180" s="35"/>
      <c r="Z180" s="35"/>
      <c r="AA180" s="35">
        <f t="shared" si="164"/>
        <v>0</v>
      </c>
    </row>
    <row r="181" spans="1:27" s="2" customFormat="1" x14ac:dyDescent="0.25">
      <c r="A181" s="15">
        <v>3431</v>
      </c>
      <c r="B181" s="16" t="s">
        <v>123</v>
      </c>
      <c r="C181" s="17">
        <f>C179+C180</f>
        <v>4541.96</v>
      </c>
      <c r="D181" s="17">
        <f t="shared" ref="D181:F181" si="174">D179+D180</f>
        <v>4400</v>
      </c>
      <c r="E181" s="17">
        <f t="shared" si="174"/>
        <v>4559.29</v>
      </c>
      <c r="F181" s="19">
        <f t="shared" si="174"/>
        <v>0</v>
      </c>
      <c r="G181" s="49">
        <f t="shared" si="162"/>
        <v>100.38155333820642</v>
      </c>
      <c r="H181" s="49">
        <f t="shared" si="163"/>
        <v>103.62022727272726</v>
      </c>
      <c r="I181" s="15">
        <v>3431</v>
      </c>
      <c r="J181" s="16" t="s">
        <v>123</v>
      </c>
      <c r="K181" s="17">
        <f>K179+K180</f>
        <v>0</v>
      </c>
      <c r="L181" s="17">
        <f t="shared" ref="L181:P181" si="175">L179+L180</f>
        <v>0</v>
      </c>
      <c r="M181" s="17">
        <f t="shared" si="175"/>
        <v>4559.29</v>
      </c>
      <c r="N181" s="17">
        <f t="shared" si="175"/>
        <v>0</v>
      </c>
      <c r="O181" s="17">
        <f t="shared" si="175"/>
        <v>0</v>
      </c>
      <c r="P181" s="17">
        <f t="shared" si="175"/>
        <v>0</v>
      </c>
      <c r="Q181" s="66">
        <v>3431</v>
      </c>
      <c r="R181" s="59" t="s">
        <v>123</v>
      </c>
      <c r="S181" s="36">
        <f>S179+S180</f>
        <v>0</v>
      </c>
      <c r="T181" s="36">
        <f t="shared" ref="T181:AA181" si="176">T179+T180</f>
        <v>0</v>
      </c>
      <c r="U181" s="36">
        <f t="shared" si="176"/>
        <v>0</v>
      </c>
      <c r="V181" s="36">
        <f t="shared" si="176"/>
        <v>0</v>
      </c>
      <c r="W181" s="36">
        <f t="shared" si="176"/>
        <v>0</v>
      </c>
      <c r="X181" s="36">
        <f t="shared" si="176"/>
        <v>0</v>
      </c>
      <c r="Y181" s="36">
        <f t="shared" si="176"/>
        <v>0</v>
      </c>
      <c r="Z181" s="36">
        <f t="shared" si="176"/>
        <v>0</v>
      </c>
      <c r="AA181" s="36">
        <f t="shared" si="176"/>
        <v>0</v>
      </c>
    </row>
    <row r="182" spans="1:27" x14ac:dyDescent="0.25">
      <c r="A182" s="13">
        <v>343331</v>
      </c>
      <c r="B182" s="14" t="s">
        <v>124</v>
      </c>
      <c r="C182" s="12">
        <v>35.549999999999997</v>
      </c>
      <c r="D182" s="12">
        <v>300</v>
      </c>
      <c r="E182" s="12">
        <v>41.36</v>
      </c>
      <c r="G182" s="48">
        <f t="shared" si="162"/>
        <v>116.34317862165963</v>
      </c>
      <c r="H182" s="48">
        <f t="shared" si="163"/>
        <v>13.786666666666667</v>
      </c>
      <c r="I182" s="13">
        <v>343331</v>
      </c>
      <c r="J182" s="14" t="s">
        <v>124</v>
      </c>
      <c r="K182" s="12"/>
      <c r="L182" s="12"/>
      <c r="M182" s="12">
        <v>41.36</v>
      </c>
      <c r="N182" s="12"/>
      <c r="O182" s="12"/>
      <c r="P182" s="12"/>
      <c r="Q182" s="65">
        <v>343331</v>
      </c>
      <c r="R182" s="58" t="s">
        <v>124</v>
      </c>
      <c r="S182" s="35"/>
      <c r="T182" s="35"/>
      <c r="U182" s="35"/>
      <c r="V182" s="35"/>
      <c r="W182" s="35"/>
      <c r="X182" s="35"/>
      <c r="Y182" s="35"/>
      <c r="Z182" s="35"/>
      <c r="AA182" s="35">
        <f t="shared" si="164"/>
        <v>0</v>
      </c>
    </row>
    <row r="183" spans="1:27" x14ac:dyDescent="0.25">
      <c r="A183" s="15">
        <v>3433</v>
      </c>
      <c r="B183" s="16" t="s">
        <v>125</v>
      </c>
      <c r="C183" s="17">
        <f>C182</f>
        <v>35.549999999999997</v>
      </c>
      <c r="D183" s="17">
        <f t="shared" ref="D183:F183" si="177">D182</f>
        <v>300</v>
      </c>
      <c r="E183" s="17">
        <f t="shared" si="177"/>
        <v>41.36</v>
      </c>
      <c r="F183" s="19">
        <f t="shared" si="177"/>
        <v>0</v>
      </c>
      <c r="G183" s="49">
        <f t="shared" si="162"/>
        <v>116.34317862165963</v>
      </c>
      <c r="H183" s="49">
        <f t="shared" si="163"/>
        <v>13.786666666666667</v>
      </c>
      <c r="I183" s="15">
        <v>3433</v>
      </c>
      <c r="J183" s="16" t="s">
        <v>125</v>
      </c>
      <c r="K183" s="17">
        <f>K182</f>
        <v>0</v>
      </c>
      <c r="L183" s="17">
        <f t="shared" ref="L183:P183" si="178">L182</f>
        <v>0</v>
      </c>
      <c r="M183" s="17">
        <f t="shared" si="178"/>
        <v>41.36</v>
      </c>
      <c r="N183" s="17">
        <f t="shared" si="178"/>
        <v>0</v>
      </c>
      <c r="O183" s="17">
        <f t="shared" si="178"/>
        <v>0</v>
      </c>
      <c r="P183" s="17">
        <f t="shared" si="178"/>
        <v>0</v>
      </c>
      <c r="Q183" s="66">
        <v>3433</v>
      </c>
      <c r="R183" s="59" t="s">
        <v>125</v>
      </c>
      <c r="S183" s="36">
        <f>S182</f>
        <v>0</v>
      </c>
      <c r="T183" s="36">
        <f t="shared" ref="T183:AA183" si="179">T182</f>
        <v>0</v>
      </c>
      <c r="U183" s="36">
        <f t="shared" si="179"/>
        <v>0</v>
      </c>
      <c r="V183" s="36">
        <f t="shared" si="179"/>
        <v>0</v>
      </c>
      <c r="W183" s="36">
        <f t="shared" si="179"/>
        <v>0</v>
      </c>
      <c r="X183" s="36">
        <f t="shared" si="179"/>
        <v>0</v>
      </c>
      <c r="Y183" s="36">
        <f t="shared" si="179"/>
        <v>0</v>
      </c>
      <c r="Z183" s="36">
        <f t="shared" si="179"/>
        <v>0</v>
      </c>
      <c r="AA183" s="36">
        <f t="shared" si="179"/>
        <v>0</v>
      </c>
    </row>
    <row r="184" spans="1:27" x14ac:dyDescent="0.25">
      <c r="A184" s="21">
        <v>343491</v>
      </c>
      <c r="B184" s="14" t="s">
        <v>126</v>
      </c>
      <c r="C184" s="12"/>
      <c r="D184" s="12">
        <v>0</v>
      </c>
      <c r="E184" s="12"/>
      <c r="G184" s="48">
        <f t="shared" si="162"/>
        <v>0</v>
      </c>
      <c r="H184" s="48">
        <f t="shared" si="163"/>
        <v>0</v>
      </c>
      <c r="I184" s="21">
        <v>343491</v>
      </c>
      <c r="J184" s="14" t="s">
        <v>126</v>
      </c>
      <c r="K184" s="12"/>
      <c r="L184" s="12"/>
      <c r="M184" s="12"/>
      <c r="N184" s="12"/>
      <c r="O184" s="12"/>
      <c r="P184" s="12"/>
      <c r="Q184" s="65">
        <v>343491</v>
      </c>
      <c r="R184" s="58" t="s">
        <v>126</v>
      </c>
      <c r="S184" s="35"/>
      <c r="T184" s="35"/>
      <c r="U184" s="35"/>
      <c r="V184" s="35"/>
      <c r="W184" s="35"/>
      <c r="X184" s="35"/>
      <c r="Y184" s="35"/>
      <c r="Z184" s="35"/>
      <c r="AA184" s="35">
        <f t="shared" si="164"/>
        <v>0</v>
      </c>
    </row>
    <row r="185" spans="1:27" x14ac:dyDescent="0.25">
      <c r="A185" s="15">
        <v>3434</v>
      </c>
      <c r="B185" s="16" t="s">
        <v>126</v>
      </c>
      <c r="C185" s="17">
        <f>C184</f>
        <v>0</v>
      </c>
      <c r="D185" s="17">
        <f t="shared" ref="D185:F185" si="180">D184</f>
        <v>0</v>
      </c>
      <c r="E185" s="17">
        <f t="shared" si="180"/>
        <v>0</v>
      </c>
      <c r="F185" s="19">
        <f t="shared" si="180"/>
        <v>0</v>
      </c>
      <c r="G185" s="49">
        <f t="shared" si="162"/>
        <v>0</v>
      </c>
      <c r="H185" s="49">
        <f t="shared" si="163"/>
        <v>0</v>
      </c>
      <c r="I185" s="15">
        <v>3434</v>
      </c>
      <c r="J185" s="16" t="s">
        <v>126</v>
      </c>
      <c r="K185" s="17">
        <f>K184</f>
        <v>0</v>
      </c>
      <c r="L185" s="17">
        <f t="shared" ref="L185:P185" si="181">L184</f>
        <v>0</v>
      </c>
      <c r="M185" s="17">
        <f t="shared" si="181"/>
        <v>0</v>
      </c>
      <c r="N185" s="17">
        <f t="shared" si="181"/>
        <v>0</v>
      </c>
      <c r="O185" s="17">
        <f t="shared" si="181"/>
        <v>0</v>
      </c>
      <c r="P185" s="17">
        <f t="shared" si="181"/>
        <v>0</v>
      </c>
      <c r="Q185" s="66">
        <v>3434</v>
      </c>
      <c r="R185" s="59" t="s">
        <v>126</v>
      </c>
      <c r="S185" s="36">
        <f>S184</f>
        <v>0</v>
      </c>
      <c r="T185" s="36">
        <f t="shared" ref="T185:AA185" si="182">T184</f>
        <v>0</v>
      </c>
      <c r="U185" s="36">
        <f t="shared" si="182"/>
        <v>0</v>
      </c>
      <c r="V185" s="36">
        <f t="shared" si="182"/>
        <v>0</v>
      </c>
      <c r="W185" s="36">
        <f t="shared" si="182"/>
        <v>0</v>
      </c>
      <c r="X185" s="36">
        <f t="shared" si="182"/>
        <v>0</v>
      </c>
      <c r="Y185" s="36">
        <f t="shared" si="182"/>
        <v>0</v>
      </c>
      <c r="Z185" s="36">
        <f t="shared" si="182"/>
        <v>0</v>
      </c>
      <c r="AA185" s="36">
        <f t="shared" si="182"/>
        <v>0</v>
      </c>
    </row>
    <row r="186" spans="1:27" s="2" customFormat="1" x14ac:dyDescent="0.25">
      <c r="A186" s="15">
        <v>343</v>
      </c>
      <c r="B186" s="16" t="s">
        <v>127</v>
      </c>
      <c r="C186" s="17">
        <f>C181+C183+C185</f>
        <v>4577.51</v>
      </c>
      <c r="D186" s="17">
        <f t="shared" ref="D186:F186" si="183">D181+D183+D185</f>
        <v>4700</v>
      </c>
      <c r="E186" s="17">
        <f t="shared" si="183"/>
        <v>4600.6499999999996</v>
      </c>
      <c r="F186" s="19">
        <f t="shared" si="183"/>
        <v>0</v>
      </c>
      <c r="G186" s="49">
        <f t="shared" si="162"/>
        <v>100.50551500706715</v>
      </c>
      <c r="H186" s="49">
        <f t="shared" si="163"/>
        <v>97.886170212765961</v>
      </c>
      <c r="I186" s="15">
        <v>343</v>
      </c>
      <c r="J186" s="16" t="s">
        <v>127</v>
      </c>
      <c r="K186" s="17">
        <f>K181+K183+K185</f>
        <v>0</v>
      </c>
      <c r="L186" s="17">
        <f t="shared" ref="L186:P186" si="184">L181+L183+L185</f>
        <v>0</v>
      </c>
      <c r="M186" s="17">
        <f t="shared" si="184"/>
        <v>4600.6499999999996</v>
      </c>
      <c r="N186" s="17">
        <f t="shared" si="184"/>
        <v>0</v>
      </c>
      <c r="O186" s="17">
        <f t="shared" si="184"/>
        <v>0</v>
      </c>
      <c r="P186" s="17">
        <f t="shared" si="184"/>
        <v>0</v>
      </c>
      <c r="Q186" s="66">
        <v>343</v>
      </c>
      <c r="R186" s="59" t="s">
        <v>127</v>
      </c>
      <c r="S186" s="35">
        <f>S181+S183+S185</f>
        <v>0</v>
      </c>
      <c r="T186" s="35">
        <f t="shared" ref="T186:AA186" si="185">T181+T183+T185</f>
        <v>0</v>
      </c>
      <c r="U186" s="35">
        <f t="shared" si="185"/>
        <v>0</v>
      </c>
      <c r="V186" s="35">
        <f t="shared" si="185"/>
        <v>0</v>
      </c>
      <c r="W186" s="35">
        <f t="shared" si="185"/>
        <v>0</v>
      </c>
      <c r="X186" s="35">
        <f t="shared" si="185"/>
        <v>0</v>
      </c>
      <c r="Y186" s="35">
        <f t="shared" si="185"/>
        <v>0</v>
      </c>
      <c r="Z186" s="35">
        <f t="shared" si="185"/>
        <v>0</v>
      </c>
      <c r="AA186" s="35">
        <f t="shared" si="185"/>
        <v>0</v>
      </c>
    </row>
    <row r="187" spans="1:27" s="22" customFormat="1" x14ac:dyDescent="0.25">
      <c r="A187" s="21">
        <v>372191</v>
      </c>
      <c r="B187" s="14" t="s">
        <v>129</v>
      </c>
      <c r="C187" s="12"/>
      <c r="D187" s="12"/>
      <c r="E187" s="12"/>
      <c r="F187" s="11"/>
      <c r="G187" s="48">
        <f t="shared" si="162"/>
        <v>0</v>
      </c>
      <c r="H187" s="48">
        <f t="shared" si="163"/>
        <v>0</v>
      </c>
      <c r="I187" s="21">
        <v>372191</v>
      </c>
      <c r="J187" s="14" t="s">
        <v>129</v>
      </c>
      <c r="K187" s="12"/>
      <c r="L187" s="12"/>
      <c r="M187" s="12"/>
      <c r="N187" s="12"/>
      <c r="O187" s="12"/>
      <c r="P187" s="12"/>
      <c r="Q187" s="65">
        <v>372191</v>
      </c>
      <c r="R187" s="58" t="s">
        <v>129</v>
      </c>
      <c r="S187" s="36"/>
      <c r="T187" s="36"/>
      <c r="U187" s="36"/>
      <c r="V187" s="36"/>
      <c r="W187" s="36"/>
      <c r="X187" s="36"/>
      <c r="Y187" s="36"/>
      <c r="Z187" s="36"/>
      <c r="AA187" s="35">
        <f t="shared" si="164"/>
        <v>0</v>
      </c>
    </row>
    <row r="188" spans="1:27" s="2" customFormat="1" x14ac:dyDescent="0.25">
      <c r="A188" s="15">
        <v>372</v>
      </c>
      <c r="B188" s="16" t="s">
        <v>130</v>
      </c>
      <c r="C188" s="17">
        <f>C187</f>
        <v>0</v>
      </c>
      <c r="D188" s="17">
        <f t="shared" ref="D188:F188" si="186">D187</f>
        <v>0</v>
      </c>
      <c r="E188" s="17">
        <f t="shared" si="186"/>
        <v>0</v>
      </c>
      <c r="F188" s="19">
        <f t="shared" si="186"/>
        <v>0</v>
      </c>
      <c r="G188" s="49">
        <f t="shared" si="162"/>
        <v>0</v>
      </c>
      <c r="H188" s="49">
        <f t="shared" si="163"/>
        <v>0</v>
      </c>
      <c r="I188" s="15">
        <v>372</v>
      </c>
      <c r="J188" s="16" t="s">
        <v>130</v>
      </c>
      <c r="K188" s="17">
        <f>K187</f>
        <v>0</v>
      </c>
      <c r="L188" s="17">
        <f t="shared" ref="L188:P188" si="187">L187</f>
        <v>0</v>
      </c>
      <c r="M188" s="17">
        <f t="shared" si="187"/>
        <v>0</v>
      </c>
      <c r="N188" s="17">
        <f t="shared" si="187"/>
        <v>0</v>
      </c>
      <c r="O188" s="17">
        <f t="shared" si="187"/>
        <v>0</v>
      </c>
      <c r="P188" s="17">
        <f t="shared" si="187"/>
        <v>0</v>
      </c>
      <c r="Q188" s="66">
        <v>372</v>
      </c>
      <c r="R188" s="59" t="s">
        <v>130</v>
      </c>
      <c r="S188" s="36">
        <f>S187</f>
        <v>0</v>
      </c>
      <c r="T188" s="36">
        <f t="shared" ref="T188:AA188" si="188">T187</f>
        <v>0</v>
      </c>
      <c r="U188" s="36">
        <f t="shared" si="188"/>
        <v>0</v>
      </c>
      <c r="V188" s="36">
        <f t="shared" si="188"/>
        <v>0</v>
      </c>
      <c r="W188" s="36">
        <f t="shared" si="188"/>
        <v>0</v>
      </c>
      <c r="X188" s="36">
        <f t="shared" si="188"/>
        <v>0</v>
      </c>
      <c r="Y188" s="36">
        <f t="shared" si="188"/>
        <v>0</v>
      </c>
      <c r="Z188" s="36">
        <f t="shared" si="188"/>
        <v>0</v>
      </c>
      <c r="AA188" s="36">
        <f t="shared" si="188"/>
        <v>0</v>
      </c>
    </row>
    <row r="189" spans="1:27" s="22" customFormat="1" x14ac:dyDescent="0.25">
      <c r="A189" s="21">
        <v>381191</v>
      </c>
      <c r="B189" s="14" t="s">
        <v>131</v>
      </c>
      <c r="C189" s="12"/>
      <c r="D189" s="12"/>
      <c r="E189" s="12"/>
      <c r="F189" s="11"/>
      <c r="G189" s="48">
        <f t="shared" si="162"/>
        <v>0</v>
      </c>
      <c r="H189" s="48">
        <f t="shared" si="163"/>
        <v>0</v>
      </c>
      <c r="I189" s="21">
        <v>381191</v>
      </c>
      <c r="J189" s="14" t="s">
        <v>131</v>
      </c>
      <c r="K189" s="12"/>
      <c r="L189" s="12"/>
      <c r="M189" s="12"/>
      <c r="N189" s="12"/>
      <c r="O189" s="12"/>
      <c r="P189" s="12"/>
      <c r="Q189" s="65">
        <v>381191</v>
      </c>
      <c r="R189" s="58" t="s">
        <v>131</v>
      </c>
      <c r="S189" s="35"/>
      <c r="T189" s="35"/>
      <c r="U189" s="35"/>
      <c r="V189" s="35"/>
      <c r="W189" s="35"/>
      <c r="X189" s="35"/>
      <c r="Y189" s="35"/>
      <c r="Z189" s="35"/>
      <c r="AA189" s="35">
        <f t="shared" si="164"/>
        <v>0</v>
      </c>
    </row>
    <row r="190" spans="1:27" s="2" customFormat="1" x14ac:dyDescent="0.25">
      <c r="A190" s="15">
        <v>381</v>
      </c>
      <c r="B190" s="16" t="s">
        <v>132</v>
      </c>
      <c r="C190" s="17">
        <f>C189</f>
        <v>0</v>
      </c>
      <c r="D190" s="17">
        <f t="shared" ref="D190:F190" si="189">D189</f>
        <v>0</v>
      </c>
      <c r="E190" s="17">
        <f t="shared" si="189"/>
        <v>0</v>
      </c>
      <c r="F190" s="19">
        <f t="shared" si="189"/>
        <v>0</v>
      </c>
      <c r="G190" s="49">
        <f t="shared" si="162"/>
        <v>0</v>
      </c>
      <c r="H190" s="49">
        <f t="shared" si="163"/>
        <v>0</v>
      </c>
      <c r="I190" s="15">
        <v>381</v>
      </c>
      <c r="J190" s="16" t="s">
        <v>132</v>
      </c>
      <c r="K190" s="17">
        <f>K189</f>
        <v>0</v>
      </c>
      <c r="L190" s="17">
        <f t="shared" ref="L190:P190" si="190">L189</f>
        <v>0</v>
      </c>
      <c r="M190" s="17">
        <f t="shared" si="190"/>
        <v>0</v>
      </c>
      <c r="N190" s="17">
        <f t="shared" si="190"/>
        <v>0</v>
      </c>
      <c r="O190" s="17">
        <f t="shared" si="190"/>
        <v>0</v>
      </c>
      <c r="P190" s="17">
        <f t="shared" si="190"/>
        <v>0</v>
      </c>
      <c r="Q190" s="66">
        <v>381</v>
      </c>
      <c r="R190" s="59" t="s">
        <v>132</v>
      </c>
      <c r="S190" s="35">
        <f>S189</f>
        <v>0</v>
      </c>
      <c r="T190" s="35">
        <f t="shared" ref="T190:AA190" si="191">T189</f>
        <v>0</v>
      </c>
      <c r="U190" s="35">
        <f t="shared" si="191"/>
        <v>0</v>
      </c>
      <c r="V190" s="35">
        <f t="shared" si="191"/>
        <v>0</v>
      </c>
      <c r="W190" s="35">
        <f t="shared" si="191"/>
        <v>0</v>
      </c>
      <c r="X190" s="35">
        <f t="shared" si="191"/>
        <v>0</v>
      </c>
      <c r="Y190" s="35">
        <f t="shared" si="191"/>
        <v>0</v>
      </c>
      <c r="Z190" s="35">
        <f t="shared" si="191"/>
        <v>0</v>
      </c>
      <c r="AA190" s="35">
        <f t="shared" si="191"/>
        <v>0</v>
      </c>
    </row>
    <row r="191" spans="1:27" s="22" customFormat="1" x14ac:dyDescent="0.25">
      <c r="A191" s="21"/>
      <c r="B191" s="14"/>
      <c r="C191" s="12"/>
      <c r="D191" s="12"/>
      <c r="E191" s="12"/>
      <c r="F191" s="11"/>
      <c r="G191" s="48"/>
      <c r="H191" s="48"/>
      <c r="I191" s="21"/>
      <c r="J191" s="14"/>
      <c r="K191" s="17"/>
      <c r="L191" s="17"/>
      <c r="M191" s="17"/>
      <c r="N191" s="17"/>
      <c r="O191" s="17"/>
      <c r="P191" s="17"/>
      <c r="Q191" s="65"/>
      <c r="R191" s="58"/>
      <c r="S191" s="36"/>
      <c r="T191" s="36"/>
      <c r="U191" s="36"/>
      <c r="V191" s="36"/>
      <c r="W191" s="36"/>
      <c r="X191" s="36"/>
      <c r="Y191" s="36"/>
      <c r="Z191" s="36"/>
      <c r="AA191" s="36"/>
    </row>
    <row r="192" spans="1:27" x14ac:dyDescent="0.25">
      <c r="A192" s="15"/>
      <c r="B192" s="16"/>
      <c r="C192" s="17"/>
      <c r="D192" s="17"/>
      <c r="E192" s="17"/>
      <c r="F192" s="19"/>
      <c r="G192" s="48"/>
      <c r="H192" s="48"/>
      <c r="I192" s="15"/>
      <c r="J192" s="16"/>
      <c r="K192" s="17"/>
      <c r="L192" s="17"/>
      <c r="M192" s="17"/>
      <c r="N192" s="17"/>
      <c r="O192" s="17"/>
      <c r="P192" s="17"/>
      <c r="Q192" s="66"/>
      <c r="R192" s="59"/>
      <c r="S192" s="36"/>
      <c r="T192" s="36"/>
      <c r="U192" s="36"/>
      <c r="V192" s="36"/>
      <c r="W192" s="36"/>
      <c r="X192" s="36"/>
      <c r="Y192" s="36"/>
      <c r="Z192" s="36"/>
      <c r="AA192" s="36"/>
    </row>
    <row r="193" spans="1:27" s="2" customFormat="1" x14ac:dyDescent="0.25">
      <c r="A193" s="15">
        <v>3</v>
      </c>
      <c r="B193" s="16" t="s">
        <v>128</v>
      </c>
      <c r="C193" s="17">
        <f>C43+C49+C53+C75+C94+C147+C150+C176+C178+C186+C188+C190</f>
        <v>5986186.6599999992</v>
      </c>
      <c r="D193" s="17">
        <f>D43+D49+D53+D75+D94+D147+D150+D176+D178+D186+D188+D190</f>
        <v>6509200</v>
      </c>
      <c r="E193" s="17">
        <f>E43+E49+E53+E75+E94+E147+E150+E176+E178+E186+E188+E190</f>
        <v>6247564.3899999997</v>
      </c>
      <c r="F193" s="19" t="e">
        <f>F43+F49+F53+F75+F94+F147+F150+F176+F178+F186+F188+F190</f>
        <v>#REF!</v>
      </c>
      <c r="G193" s="49">
        <f t="shared" si="162"/>
        <v>104.36634780780459</v>
      </c>
      <c r="H193" s="49">
        <f t="shared" si="163"/>
        <v>95.980525871074789</v>
      </c>
      <c r="I193" s="15">
        <v>3</v>
      </c>
      <c r="J193" s="16" t="s">
        <v>128</v>
      </c>
      <c r="K193" s="17">
        <f t="shared" ref="K193:P193" si="192">K43+K49+K53+K75+K94+K147+K150+K176+K178+K186+K188+K190</f>
        <v>5460373.54</v>
      </c>
      <c r="L193" s="17">
        <f t="shared" si="192"/>
        <v>4194.8999999999996</v>
      </c>
      <c r="M193" s="17">
        <f t="shared" si="192"/>
        <v>601462.08000000007</v>
      </c>
      <c r="N193" s="17">
        <f t="shared" si="192"/>
        <v>0</v>
      </c>
      <c r="O193" s="17">
        <f t="shared" si="192"/>
        <v>7000</v>
      </c>
      <c r="P193" s="17">
        <f t="shared" si="192"/>
        <v>16476.5</v>
      </c>
      <c r="Q193" s="66">
        <v>3</v>
      </c>
      <c r="R193" s="59" t="s">
        <v>128</v>
      </c>
      <c r="S193" s="36">
        <f t="shared" ref="S193:AA193" si="193">S43+S49+S53+S75+S94+S147+S150+S176+S178+S186+S188+S190</f>
        <v>13880.01</v>
      </c>
      <c r="T193" s="36">
        <f t="shared" si="193"/>
        <v>22224.92</v>
      </c>
      <c r="U193" s="36">
        <f t="shared" si="193"/>
        <v>0</v>
      </c>
      <c r="V193" s="36">
        <f t="shared" si="193"/>
        <v>40669.14</v>
      </c>
      <c r="W193" s="36">
        <f t="shared" si="193"/>
        <v>27290.71</v>
      </c>
      <c r="X193" s="36">
        <f t="shared" si="193"/>
        <v>22560</v>
      </c>
      <c r="Y193" s="36">
        <f t="shared" si="193"/>
        <v>20567</v>
      </c>
      <c r="Z193" s="36">
        <f t="shared" si="193"/>
        <v>0</v>
      </c>
      <c r="AA193" s="36">
        <f t="shared" si="193"/>
        <v>10865.590000000302</v>
      </c>
    </row>
    <row r="194" spans="1:27" x14ac:dyDescent="0.25">
      <c r="A194" s="21"/>
      <c r="B194" s="14"/>
      <c r="C194" s="12"/>
      <c r="D194" s="12"/>
      <c r="E194" s="12"/>
      <c r="G194" s="48"/>
      <c r="H194" s="12"/>
      <c r="I194" s="21"/>
      <c r="J194" s="14"/>
      <c r="K194" s="12"/>
      <c r="L194" s="12"/>
      <c r="M194" s="12"/>
      <c r="N194" s="12"/>
      <c r="O194" s="12"/>
      <c r="P194" s="12"/>
      <c r="Q194" s="65"/>
      <c r="R194" s="58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1:27" x14ac:dyDescent="0.25">
      <c r="A195" s="15"/>
      <c r="B195" s="16"/>
      <c r="C195" s="17"/>
      <c r="D195" s="17"/>
      <c r="E195" s="17"/>
      <c r="F195" s="19"/>
      <c r="G195" s="49"/>
      <c r="H195" s="17"/>
      <c r="I195" s="15"/>
      <c r="J195" s="16"/>
      <c r="K195" s="12"/>
      <c r="L195" s="12"/>
      <c r="M195" s="12"/>
      <c r="N195" s="12"/>
      <c r="O195" s="12"/>
      <c r="P195" s="12"/>
      <c r="Q195" s="66"/>
      <c r="R195" s="59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1:27" x14ac:dyDescent="0.25">
      <c r="A196" s="21"/>
      <c r="B196" s="14"/>
      <c r="C196" s="12"/>
      <c r="D196" s="12"/>
      <c r="E196" s="12"/>
      <c r="G196" s="48"/>
      <c r="H196" s="12"/>
      <c r="I196" s="21"/>
      <c r="J196" s="14"/>
      <c r="K196" s="12"/>
      <c r="L196" s="12"/>
      <c r="M196" s="12"/>
      <c r="N196" s="12"/>
      <c r="O196" s="12"/>
      <c r="P196" s="12"/>
      <c r="Q196" s="65"/>
      <c r="R196" s="58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x14ac:dyDescent="0.25">
      <c r="A197" s="21"/>
      <c r="B197" s="14"/>
      <c r="C197" s="12"/>
      <c r="D197" s="12"/>
      <c r="E197" s="12"/>
      <c r="G197" s="48"/>
      <c r="H197" s="12"/>
      <c r="I197" s="21"/>
      <c r="J197" s="14"/>
      <c r="K197" s="12"/>
      <c r="L197" s="12"/>
      <c r="M197" s="12"/>
      <c r="N197" s="12"/>
      <c r="O197" s="12"/>
      <c r="P197" s="12"/>
      <c r="Q197" s="65"/>
      <c r="R197" s="58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x14ac:dyDescent="0.25">
      <c r="A198" s="21"/>
      <c r="B198" s="14"/>
      <c r="C198" s="12"/>
      <c r="D198" s="12"/>
      <c r="E198" s="12"/>
      <c r="G198" s="48"/>
      <c r="H198" s="12"/>
      <c r="I198" s="21"/>
      <c r="J198" s="14"/>
      <c r="K198" s="17"/>
      <c r="L198" s="17"/>
      <c r="M198" s="17"/>
      <c r="N198" s="17"/>
      <c r="O198" s="17"/>
      <c r="P198" s="17"/>
      <c r="Q198" s="65"/>
      <c r="R198" s="58"/>
      <c r="S198" s="36"/>
      <c r="T198" s="36"/>
      <c r="U198" s="36"/>
      <c r="V198" s="36"/>
      <c r="W198" s="36"/>
      <c r="X198" s="36"/>
      <c r="Y198" s="36"/>
      <c r="Z198" s="36"/>
      <c r="AA198" s="36"/>
    </row>
    <row r="199" spans="1:27" x14ac:dyDescent="0.25">
      <c r="A199" s="85" t="str">
        <f>A1</f>
        <v>MEDICINSKA ŠKOLA BJELOVAR</v>
      </c>
      <c r="B199" s="85"/>
      <c r="C199" s="85"/>
      <c r="D199" s="85"/>
      <c r="I199" s="85" t="str">
        <f>A1</f>
        <v>MEDICINSKA ŠKOLA BJELOVAR</v>
      </c>
      <c r="J199" s="85"/>
      <c r="K199" s="85"/>
      <c r="L199" s="85"/>
      <c r="M199" s="7"/>
      <c r="N199" s="7"/>
      <c r="O199" s="11"/>
      <c r="P199" s="7"/>
      <c r="Q199" s="91" t="str">
        <f>A1</f>
        <v>MEDICINSKA ŠKOLA BJELOVAR</v>
      </c>
      <c r="R199" s="91"/>
      <c r="S199" s="91"/>
      <c r="T199" s="91"/>
      <c r="U199" s="38"/>
      <c r="V199" s="38"/>
      <c r="Y199" s="37"/>
      <c r="Z199" s="37"/>
    </row>
    <row r="200" spans="1:27" x14ac:dyDescent="0.25">
      <c r="A200" s="86" t="str">
        <f>A2</f>
        <v>BJELOVAR, POLJANA DR. FRANJE TUĐMANA 8</v>
      </c>
      <c r="B200" s="86"/>
      <c r="C200" s="86"/>
      <c r="D200" s="86"/>
      <c r="H200" s="28" t="s">
        <v>160</v>
      </c>
      <c r="I200" s="86" t="str">
        <f>A2</f>
        <v>BJELOVAR, POLJANA DR. FRANJE TUĐMANA 8</v>
      </c>
      <c r="J200" s="86"/>
      <c r="K200" s="86"/>
      <c r="L200" s="86"/>
      <c r="M200" s="7"/>
      <c r="N200" s="7"/>
      <c r="O200" s="11"/>
      <c r="P200" s="27" t="str">
        <f>H200</f>
        <v>str. 7</v>
      </c>
      <c r="Q200" s="91" t="str">
        <f>A2</f>
        <v>BJELOVAR, POLJANA DR. FRANJE TUĐMANA 8</v>
      </c>
      <c r="R200" s="91"/>
      <c r="S200" s="91"/>
      <c r="T200" s="91"/>
      <c r="U200" s="38"/>
      <c r="V200" s="38"/>
      <c r="Y200" s="37"/>
      <c r="Z200" s="37"/>
      <c r="AA200" s="31" t="str">
        <f>P200</f>
        <v>str. 7</v>
      </c>
    </row>
    <row r="201" spans="1:27" x14ac:dyDescent="0.25">
      <c r="A201" s="20"/>
      <c r="B201" s="87" t="str">
        <f>B4</f>
        <v>PRIHODI I RASHODI  I - XII 2018.</v>
      </c>
      <c r="C201" s="87"/>
      <c r="D201" s="87"/>
      <c r="E201" s="87"/>
      <c r="F201" s="87"/>
      <c r="G201" s="87"/>
      <c r="H201" s="87"/>
      <c r="I201" s="23"/>
      <c r="J201" s="87" t="str">
        <f>B4</f>
        <v>PRIHODI I RASHODI  I - XII 2018.</v>
      </c>
      <c r="K201" s="87"/>
      <c r="L201" s="87"/>
      <c r="M201" s="87"/>
      <c r="N201" s="87"/>
      <c r="O201" s="87"/>
      <c r="P201" s="87"/>
      <c r="Q201" s="62"/>
      <c r="R201" s="92" t="str">
        <f>B4</f>
        <v>PRIHODI I RASHODI  I - XII 2018.</v>
      </c>
      <c r="S201" s="92"/>
      <c r="T201" s="92"/>
      <c r="U201" s="92"/>
      <c r="V201" s="92"/>
      <c r="W201" s="92"/>
      <c r="X201" s="92"/>
      <c r="Y201" s="92"/>
      <c r="Z201" s="92"/>
      <c r="AA201" s="92"/>
    </row>
    <row r="202" spans="1:27" x14ac:dyDescent="0.25">
      <c r="I202" s="1"/>
      <c r="J202" s="3"/>
      <c r="K202" s="7"/>
      <c r="L202" s="7"/>
      <c r="M202" s="7"/>
      <c r="N202" s="7"/>
      <c r="O202" s="11"/>
      <c r="P202" s="7"/>
      <c r="Q202" s="63"/>
      <c r="Y202" s="37"/>
      <c r="Z202" s="37"/>
    </row>
    <row r="203" spans="1:27" ht="15" customHeight="1" x14ac:dyDescent="0.25">
      <c r="A203" s="4"/>
      <c r="B203" s="9"/>
      <c r="C203" s="40" t="str">
        <f>C6</f>
        <v>IZVRŠENO</v>
      </c>
      <c r="D203" s="40" t="str">
        <f t="shared" ref="D203:E203" si="194">D6</f>
        <v>PLAN</v>
      </c>
      <c r="E203" s="40" t="str">
        <f t="shared" si="194"/>
        <v>IZVRŠENO</v>
      </c>
      <c r="G203" s="46" t="s">
        <v>174</v>
      </c>
      <c r="H203" s="30" t="s">
        <v>175</v>
      </c>
      <c r="I203" s="4"/>
      <c r="J203" s="9"/>
      <c r="K203" s="88" t="str">
        <f>K6</f>
        <v>DRŽAVNI PRORAČUN</v>
      </c>
      <c r="L203" s="89"/>
      <c r="M203" s="88" t="str">
        <f>M6</f>
        <v>ŽUPANIJSKI PRORAČUN</v>
      </c>
      <c r="N203" s="90"/>
      <c r="O203" s="90"/>
      <c r="P203" s="89"/>
      <c r="Q203" s="64"/>
      <c r="R203" s="56"/>
      <c r="S203" s="93" t="str">
        <f>S6</f>
        <v>VLASTITI PRIHODI</v>
      </c>
      <c r="T203" s="94"/>
      <c r="U203" s="94"/>
      <c r="V203" s="94"/>
      <c r="W203" s="95"/>
      <c r="X203" s="94" t="str">
        <f>X6</f>
        <v>OSTALI PRIHODI</v>
      </c>
      <c r="Y203" s="94"/>
      <c r="Z203" s="94"/>
      <c r="AA203" s="95"/>
    </row>
    <row r="204" spans="1:27" x14ac:dyDescent="0.25">
      <c r="A204" s="6" t="s">
        <v>7</v>
      </c>
      <c r="B204" s="10" t="s">
        <v>8</v>
      </c>
      <c r="C204" s="41" t="str">
        <f>C7</f>
        <v>I - XII 2017.</v>
      </c>
      <c r="D204" s="41" t="str">
        <f t="shared" ref="D204:E204" si="195">D7</f>
        <v>2018.</v>
      </c>
      <c r="E204" s="41" t="str">
        <f t="shared" si="195"/>
        <v>I - XII 2018.</v>
      </c>
      <c r="G204" s="47" t="str">
        <f>G7</f>
        <v>2018/2017.</v>
      </c>
      <c r="H204" s="42" t="s">
        <v>176</v>
      </c>
      <c r="I204" s="6" t="s">
        <v>7</v>
      </c>
      <c r="J204" s="10" t="s">
        <v>8</v>
      </c>
      <c r="K204" s="42" t="str">
        <f>K7</f>
        <v>RIZNICA</v>
      </c>
      <c r="L204" s="42" t="str">
        <f t="shared" ref="L204:P204" si="196">L7</f>
        <v>OSTALO</v>
      </c>
      <c r="M204" s="42" t="str">
        <f t="shared" si="196"/>
        <v>DECENTRALIZ.</v>
      </c>
      <c r="N204" s="42" t="str">
        <f t="shared" si="196"/>
        <v>KNJIGE</v>
      </c>
      <c r="O204" s="42" t="str">
        <f t="shared" si="196"/>
        <v>NATJEC.</v>
      </c>
      <c r="P204" s="42" t="str">
        <f t="shared" si="196"/>
        <v>OSTALO</v>
      </c>
      <c r="Q204" s="54" t="s">
        <v>7</v>
      </c>
      <c r="R204" s="57" t="s">
        <v>8</v>
      </c>
      <c r="S204" s="33" t="str">
        <f>S7</f>
        <v>PROJEKT</v>
      </c>
      <c r="T204" s="33" t="str">
        <f t="shared" ref="T204:AA204" si="197">T7</f>
        <v>ZAKUP</v>
      </c>
      <c r="U204" s="33" t="str">
        <f t="shared" si="197"/>
        <v>ŠTETE</v>
      </c>
      <c r="V204" s="33" t="str">
        <f t="shared" si="197"/>
        <v>ŠKOLARINA</v>
      </c>
      <c r="W204" s="33" t="str">
        <f t="shared" si="197"/>
        <v>OSTALO</v>
      </c>
      <c r="X204" s="33" t="str">
        <f t="shared" si="197"/>
        <v>KAZALIŠTE</v>
      </c>
      <c r="Y204" s="33" t="str">
        <f t="shared" si="197"/>
        <v>IZLETI</v>
      </c>
      <c r="Z204" s="33" t="str">
        <f t="shared" si="197"/>
        <v>UNIFORME</v>
      </c>
      <c r="AA204" s="33" t="str">
        <f t="shared" si="197"/>
        <v>OSTALO</v>
      </c>
    </row>
    <row r="205" spans="1:27" x14ac:dyDescent="0.25">
      <c r="A205" s="13">
        <v>422111</v>
      </c>
      <c r="B205" s="14" t="s">
        <v>133</v>
      </c>
      <c r="C205" s="12">
        <v>7699.78</v>
      </c>
      <c r="D205" s="12">
        <v>37000</v>
      </c>
      <c r="E205" s="12">
        <v>40877.35</v>
      </c>
      <c r="G205" s="48">
        <f t="shared" ref="G205:G231" si="198">IF(C205&lt;&gt;0,E205/C205*100,0)</f>
        <v>530.88984360592121</v>
      </c>
      <c r="H205" s="48">
        <f t="shared" ref="H205:H231" si="199">IF(D205&lt;&gt;0,E205/D205*100,0)</f>
        <v>110.47932432432432</v>
      </c>
      <c r="I205" s="13">
        <v>422111</v>
      </c>
      <c r="J205" s="14" t="s">
        <v>133</v>
      </c>
      <c r="K205" s="29"/>
      <c r="L205" s="29"/>
      <c r="M205" s="29">
        <v>21000.15</v>
      </c>
      <c r="N205" s="29"/>
      <c r="O205" s="29"/>
      <c r="P205" s="29"/>
      <c r="Q205" s="65">
        <v>422111</v>
      </c>
      <c r="R205" s="58" t="s">
        <v>133</v>
      </c>
      <c r="S205" s="34"/>
      <c r="T205" s="34">
        <v>17177.5</v>
      </c>
      <c r="U205" s="34"/>
      <c r="V205" s="34"/>
      <c r="W205" s="34">
        <v>2699.7</v>
      </c>
      <c r="X205" s="34"/>
      <c r="Y205" s="34"/>
      <c r="Z205" s="34"/>
      <c r="AA205" s="35">
        <f t="shared" ref="AA205:AA221" si="200">E205-K205-L205-M205-N205-O205-P205-S205-T205-U205-V205-W205-X205-Y205-Z205</f>
        <v>-2.7284841053187847E-12</v>
      </c>
    </row>
    <row r="206" spans="1:27" x14ac:dyDescent="0.25">
      <c r="A206" s="21">
        <v>422121</v>
      </c>
      <c r="B206" s="14" t="s">
        <v>134</v>
      </c>
      <c r="C206" s="12">
        <v>912.5</v>
      </c>
      <c r="D206" s="12">
        <v>8500</v>
      </c>
      <c r="E206" s="12">
        <v>1996</v>
      </c>
      <c r="G206" s="48">
        <f t="shared" si="198"/>
        <v>218.73972602739724</v>
      </c>
      <c r="H206" s="48">
        <f t="shared" si="199"/>
        <v>23.482352941176472</v>
      </c>
      <c r="I206" s="21">
        <v>422121</v>
      </c>
      <c r="J206" s="14" t="s">
        <v>134</v>
      </c>
      <c r="K206" s="12"/>
      <c r="L206" s="12"/>
      <c r="M206" s="12">
        <v>1996</v>
      </c>
      <c r="N206" s="12"/>
      <c r="O206" s="12"/>
      <c r="P206" s="12"/>
      <c r="Q206" s="65">
        <v>422121</v>
      </c>
      <c r="R206" s="58" t="s">
        <v>134</v>
      </c>
      <c r="S206" s="35"/>
      <c r="T206" s="35"/>
      <c r="U206" s="35"/>
      <c r="V206" s="35"/>
      <c r="W206" s="35"/>
      <c r="X206" s="35"/>
      <c r="Y206" s="35"/>
      <c r="Z206" s="35"/>
      <c r="AA206" s="35">
        <f t="shared" si="200"/>
        <v>0</v>
      </c>
    </row>
    <row r="207" spans="1:27" s="22" customFormat="1" x14ac:dyDescent="0.25">
      <c r="A207" s="21">
        <v>422191</v>
      </c>
      <c r="B207" s="14" t="s">
        <v>135</v>
      </c>
      <c r="C207" s="12"/>
      <c r="D207" s="12"/>
      <c r="E207" s="12"/>
      <c r="F207" s="11"/>
      <c r="G207" s="48">
        <f t="shared" si="198"/>
        <v>0</v>
      </c>
      <c r="H207" s="48">
        <f t="shared" si="199"/>
        <v>0</v>
      </c>
      <c r="I207" s="21">
        <v>422191</v>
      </c>
      <c r="J207" s="14" t="s">
        <v>135</v>
      </c>
      <c r="K207" s="17"/>
      <c r="L207" s="17"/>
      <c r="M207" s="17"/>
      <c r="N207" s="17"/>
      <c r="O207" s="17"/>
      <c r="P207" s="17"/>
      <c r="Q207" s="65">
        <v>422191</v>
      </c>
      <c r="R207" s="58" t="s">
        <v>135</v>
      </c>
      <c r="S207" s="36"/>
      <c r="T207" s="36"/>
      <c r="U207" s="36"/>
      <c r="V207" s="36"/>
      <c r="W207" s="36"/>
      <c r="X207" s="36"/>
      <c r="Y207" s="36"/>
      <c r="Z207" s="36"/>
      <c r="AA207" s="35">
        <f t="shared" si="200"/>
        <v>0</v>
      </c>
    </row>
    <row r="208" spans="1:27" x14ac:dyDescent="0.25">
      <c r="A208" s="15">
        <v>4221</v>
      </c>
      <c r="B208" s="16" t="s">
        <v>136</v>
      </c>
      <c r="C208" s="17">
        <f>C205+C206+C207</f>
        <v>8612.2799999999988</v>
      </c>
      <c r="D208" s="17">
        <f t="shared" ref="D208:E208" si="201">D205+D206+D207</f>
        <v>45500</v>
      </c>
      <c r="E208" s="17">
        <f t="shared" si="201"/>
        <v>42873.35</v>
      </c>
      <c r="F208" s="19"/>
      <c r="G208" s="49">
        <f t="shared" si="198"/>
        <v>497.8164899422685</v>
      </c>
      <c r="H208" s="49">
        <f t="shared" si="199"/>
        <v>94.227142857142852</v>
      </c>
      <c r="I208" s="15">
        <v>4221</v>
      </c>
      <c r="J208" s="16" t="s">
        <v>136</v>
      </c>
      <c r="K208" s="17">
        <f>SUM(K205:K207)</f>
        <v>0</v>
      </c>
      <c r="L208" s="17">
        <f t="shared" ref="L208:P208" si="202">SUM(L205:L207)</f>
        <v>0</v>
      </c>
      <c r="M208" s="17">
        <f t="shared" si="202"/>
        <v>22996.15</v>
      </c>
      <c r="N208" s="17">
        <f t="shared" si="202"/>
        <v>0</v>
      </c>
      <c r="O208" s="17">
        <f t="shared" si="202"/>
        <v>0</v>
      </c>
      <c r="P208" s="17">
        <f t="shared" si="202"/>
        <v>0</v>
      </c>
      <c r="Q208" s="66">
        <v>4221</v>
      </c>
      <c r="R208" s="59" t="s">
        <v>136</v>
      </c>
      <c r="S208" s="35">
        <f>SUM(S205:S207)</f>
        <v>0</v>
      </c>
      <c r="T208" s="36">
        <f t="shared" ref="T208:AA208" si="203">SUM(T205:T207)</f>
        <v>17177.5</v>
      </c>
      <c r="U208" s="36">
        <f t="shared" si="203"/>
        <v>0</v>
      </c>
      <c r="V208" s="36">
        <f t="shared" si="203"/>
        <v>0</v>
      </c>
      <c r="W208" s="36">
        <f t="shared" si="203"/>
        <v>2699.7</v>
      </c>
      <c r="X208" s="36">
        <f t="shared" si="203"/>
        <v>0</v>
      </c>
      <c r="Y208" s="36">
        <f t="shared" si="203"/>
        <v>0</v>
      </c>
      <c r="Z208" s="36">
        <f t="shared" si="203"/>
        <v>0</v>
      </c>
      <c r="AA208" s="36">
        <f t="shared" si="203"/>
        <v>-2.7284841053187847E-12</v>
      </c>
    </row>
    <row r="209" spans="1:27" x14ac:dyDescent="0.25">
      <c r="A209" s="21">
        <v>422211</v>
      </c>
      <c r="B209" s="14" t="s">
        <v>137</v>
      </c>
      <c r="C209" s="12"/>
      <c r="D209" s="12"/>
      <c r="E209" s="12"/>
      <c r="G209" s="48">
        <f t="shared" si="198"/>
        <v>0</v>
      </c>
      <c r="H209" s="48">
        <f t="shared" si="199"/>
        <v>0</v>
      </c>
      <c r="I209" s="21">
        <v>422211</v>
      </c>
      <c r="J209" s="14" t="s">
        <v>137</v>
      </c>
      <c r="K209" s="12"/>
      <c r="L209" s="12"/>
      <c r="M209" s="12"/>
      <c r="N209" s="12"/>
      <c r="O209" s="12"/>
      <c r="P209" s="12"/>
      <c r="Q209" s="65">
        <v>422211</v>
      </c>
      <c r="R209" s="58" t="s">
        <v>137</v>
      </c>
      <c r="S209" s="36"/>
      <c r="T209" s="36"/>
      <c r="U209" s="36"/>
      <c r="V209" s="36"/>
      <c r="W209" s="36"/>
      <c r="X209" s="36"/>
      <c r="Y209" s="36"/>
      <c r="Z209" s="36"/>
      <c r="AA209" s="35">
        <f t="shared" si="200"/>
        <v>0</v>
      </c>
    </row>
    <row r="210" spans="1:27" s="22" customFormat="1" x14ac:dyDescent="0.25">
      <c r="A210" s="21">
        <v>422221</v>
      </c>
      <c r="B210" s="14" t="s">
        <v>138</v>
      </c>
      <c r="C210" s="12"/>
      <c r="D210" s="12"/>
      <c r="E210" s="12"/>
      <c r="F210" s="11"/>
      <c r="G210" s="48">
        <f t="shared" si="198"/>
        <v>0</v>
      </c>
      <c r="H210" s="48">
        <f t="shared" si="199"/>
        <v>0</v>
      </c>
      <c r="I210" s="21">
        <v>422221</v>
      </c>
      <c r="J210" s="14" t="s">
        <v>138</v>
      </c>
      <c r="K210" s="12"/>
      <c r="L210" s="12"/>
      <c r="M210" s="12"/>
      <c r="N210" s="12"/>
      <c r="O210" s="12"/>
      <c r="P210" s="12"/>
      <c r="Q210" s="65">
        <v>422221</v>
      </c>
      <c r="R210" s="58" t="s">
        <v>138</v>
      </c>
      <c r="S210" s="35"/>
      <c r="T210" s="35"/>
      <c r="U210" s="35"/>
      <c r="V210" s="35"/>
      <c r="W210" s="35"/>
      <c r="X210" s="35"/>
      <c r="Y210" s="35"/>
      <c r="Z210" s="35"/>
      <c r="AA210" s="35">
        <f t="shared" si="200"/>
        <v>0</v>
      </c>
    </row>
    <row r="211" spans="1:27" s="2" customFormat="1" x14ac:dyDescent="0.25">
      <c r="A211" s="15">
        <v>4222</v>
      </c>
      <c r="B211" s="16" t="s">
        <v>139</v>
      </c>
      <c r="C211" s="17">
        <f>C209+C210</f>
        <v>0</v>
      </c>
      <c r="D211" s="17">
        <f t="shared" ref="D211:E211" si="204">D209+D210</f>
        <v>0</v>
      </c>
      <c r="E211" s="17">
        <f t="shared" si="204"/>
        <v>0</v>
      </c>
      <c r="F211" s="19"/>
      <c r="G211" s="49">
        <f t="shared" si="198"/>
        <v>0</v>
      </c>
      <c r="H211" s="49">
        <f t="shared" si="199"/>
        <v>0</v>
      </c>
      <c r="I211" s="15">
        <v>4222</v>
      </c>
      <c r="J211" s="16" t="s">
        <v>139</v>
      </c>
      <c r="K211" s="17">
        <f t="shared" ref="K211:P211" si="205">SUM(K209:K210)</f>
        <v>0</v>
      </c>
      <c r="L211" s="17">
        <f t="shared" si="205"/>
        <v>0</v>
      </c>
      <c r="M211" s="17">
        <f t="shared" si="205"/>
        <v>0</v>
      </c>
      <c r="N211" s="17">
        <f t="shared" si="205"/>
        <v>0</v>
      </c>
      <c r="O211" s="17">
        <f t="shared" si="205"/>
        <v>0</v>
      </c>
      <c r="P211" s="17">
        <f t="shared" si="205"/>
        <v>0</v>
      </c>
      <c r="Q211" s="66">
        <v>4222</v>
      </c>
      <c r="R211" s="59" t="s">
        <v>139</v>
      </c>
      <c r="S211" s="35">
        <f t="shared" ref="S211:AA211" si="206">SUM(S209:S210)</f>
        <v>0</v>
      </c>
      <c r="T211" s="35">
        <f t="shared" si="206"/>
        <v>0</v>
      </c>
      <c r="U211" s="35">
        <f t="shared" si="206"/>
        <v>0</v>
      </c>
      <c r="V211" s="35">
        <f t="shared" si="206"/>
        <v>0</v>
      </c>
      <c r="W211" s="35">
        <f t="shared" si="206"/>
        <v>0</v>
      </c>
      <c r="X211" s="35">
        <f t="shared" si="206"/>
        <v>0</v>
      </c>
      <c r="Y211" s="35">
        <f t="shared" si="206"/>
        <v>0</v>
      </c>
      <c r="Z211" s="35">
        <f t="shared" si="206"/>
        <v>0</v>
      </c>
      <c r="AA211" s="35">
        <f t="shared" si="206"/>
        <v>0</v>
      </c>
    </row>
    <row r="212" spans="1:27" x14ac:dyDescent="0.25">
      <c r="A212" s="15">
        <v>4223</v>
      </c>
      <c r="B212" s="16" t="s">
        <v>151</v>
      </c>
      <c r="C212" s="17">
        <v>16237.5</v>
      </c>
      <c r="D212" s="17">
        <v>15000</v>
      </c>
      <c r="E212" s="17">
        <v>15232.5</v>
      </c>
      <c r="F212" s="19"/>
      <c r="G212" s="49">
        <f t="shared" si="198"/>
        <v>93.810623556581987</v>
      </c>
      <c r="H212" s="49">
        <f t="shared" si="199"/>
        <v>101.55000000000001</v>
      </c>
      <c r="I212" s="15">
        <v>4223</v>
      </c>
      <c r="J212" s="16" t="s">
        <v>151</v>
      </c>
      <c r="K212" s="17"/>
      <c r="L212" s="17"/>
      <c r="M212" s="17">
        <v>15232.5</v>
      </c>
      <c r="N212" s="17"/>
      <c r="O212" s="17"/>
      <c r="P212" s="17"/>
      <c r="Q212" s="66">
        <v>4223</v>
      </c>
      <c r="R212" s="59" t="s">
        <v>151</v>
      </c>
      <c r="S212" s="36"/>
      <c r="T212" s="36"/>
      <c r="U212" s="36"/>
      <c r="V212" s="36">
        <v>0</v>
      </c>
      <c r="W212" s="36"/>
      <c r="X212" s="36"/>
      <c r="Y212" s="36"/>
      <c r="Z212" s="36"/>
      <c r="AA212" s="35">
        <f t="shared" si="200"/>
        <v>0</v>
      </c>
    </row>
    <row r="213" spans="1:27" s="2" customFormat="1" x14ac:dyDescent="0.25">
      <c r="A213" s="15">
        <v>4225</v>
      </c>
      <c r="B213" s="16" t="s">
        <v>213</v>
      </c>
      <c r="C213" s="17"/>
      <c r="D213" s="17">
        <v>14000</v>
      </c>
      <c r="E213" s="17">
        <v>14107.48</v>
      </c>
      <c r="F213" s="19"/>
      <c r="G213" s="49">
        <f t="shared" si="198"/>
        <v>0</v>
      </c>
      <c r="H213" s="49">
        <f t="shared" si="199"/>
        <v>100.76771428571428</v>
      </c>
      <c r="I213" s="15">
        <v>4224</v>
      </c>
      <c r="J213" s="16" t="s">
        <v>152</v>
      </c>
      <c r="K213" s="17"/>
      <c r="L213" s="17"/>
      <c r="M213" s="17"/>
      <c r="N213" s="17"/>
      <c r="O213" s="17"/>
      <c r="P213" s="17"/>
      <c r="Q213" s="66">
        <v>4224</v>
      </c>
      <c r="R213" s="59" t="s">
        <v>152</v>
      </c>
      <c r="S213" s="35"/>
      <c r="T213" s="35"/>
      <c r="U213" s="35"/>
      <c r="V213" s="35">
        <v>14107.48</v>
      </c>
      <c r="W213" s="35"/>
      <c r="X213" s="35"/>
      <c r="Y213" s="35"/>
      <c r="Z213" s="35"/>
      <c r="AA213" s="35">
        <f t="shared" si="200"/>
        <v>0</v>
      </c>
    </row>
    <row r="214" spans="1:27" s="2" customFormat="1" x14ac:dyDescent="0.25">
      <c r="A214" s="15">
        <v>4226</v>
      </c>
      <c r="B214" s="16" t="s">
        <v>153</v>
      </c>
      <c r="C214" s="17"/>
      <c r="D214" s="17"/>
      <c r="E214" s="17"/>
      <c r="F214" s="19"/>
      <c r="G214" s="49">
        <f t="shared" si="198"/>
        <v>0</v>
      </c>
      <c r="H214" s="49">
        <f t="shared" si="199"/>
        <v>0</v>
      </c>
      <c r="I214" s="15">
        <v>4226</v>
      </c>
      <c r="J214" s="16" t="s">
        <v>153</v>
      </c>
      <c r="K214" s="17"/>
      <c r="L214" s="17"/>
      <c r="M214" s="17"/>
      <c r="N214" s="17"/>
      <c r="O214" s="17"/>
      <c r="P214" s="17"/>
      <c r="Q214" s="66">
        <v>4226</v>
      </c>
      <c r="R214" s="59" t="s">
        <v>153</v>
      </c>
      <c r="S214" s="36"/>
      <c r="T214" s="36"/>
      <c r="U214" s="36"/>
      <c r="V214" s="36"/>
      <c r="W214" s="36"/>
      <c r="X214" s="36"/>
      <c r="Y214" s="36"/>
      <c r="Z214" s="36"/>
      <c r="AA214" s="35">
        <f t="shared" si="200"/>
        <v>0</v>
      </c>
    </row>
    <row r="215" spans="1:27" x14ac:dyDescent="0.25">
      <c r="A215" s="21">
        <v>422731</v>
      </c>
      <c r="B215" s="14" t="s">
        <v>150</v>
      </c>
      <c r="C215" s="12">
        <v>4498.8999999999996</v>
      </c>
      <c r="D215" s="12">
        <v>46000</v>
      </c>
      <c r="E215" s="12">
        <v>45393.34</v>
      </c>
      <c r="G215" s="48">
        <f t="shared" si="198"/>
        <v>1008.9875302851808</v>
      </c>
      <c r="H215" s="48">
        <f t="shared" si="199"/>
        <v>98.68117391304348</v>
      </c>
      <c r="I215" s="21">
        <v>422731</v>
      </c>
      <c r="J215" s="14" t="s">
        <v>150</v>
      </c>
      <c r="K215" s="12"/>
      <c r="L215" s="12"/>
      <c r="M215" s="12">
        <v>24573.84</v>
      </c>
      <c r="N215" s="12"/>
      <c r="O215" s="12"/>
      <c r="P215" s="12"/>
      <c r="Q215" s="65">
        <v>422731</v>
      </c>
      <c r="R215" s="58" t="s">
        <v>150</v>
      </c>
      <c r="S215" s="35"/>
      <c r="T215" s="35">
        <v>1497.5</v>
      </c>
      <c r="U215" s="35"/>
      <c r="V215" s="35">
        <v>16625</v>
      </c>
      <c r="W215" s="35">
        <v>1998</v>
      </c>
      <c r="X215" s="35"/>
      <c r="Y215" s="35"/>
      <c r="Z215" s="35"/>
      <c r="AA215" s="35">
        <f t="shared" si="200"/>
        <v>698.99999999999636</v>
      </c>
    </row>
    <row r="216" spans="1:27" x14ac:dyDescent="0.25">
      <c r="A216" s="15">
        <v>4227</v>
      </c>
      <c r="B216" s="16" t="s">
        <v>149</v>
      </c>
      <c r="C216" s="17">
        <f>C215</f>
        <v>4498.8999999999996</v>
      </c>
      <c r="D216" s="17">
        <f t="shared" ref="D216:E216" si="207">D215</f>
        <v>46000</v>
      </c>
      <c r="E216" s="17">
        <f t="shared" si="207"/>
        <v>45393.34</v>
      </c>
      <c r="F216" s="19"/>
      <c r="G216" s="49">
        <f t="shared" si="198"/>
        <v>1008.9875302851808</v>
      </c>
      <c r="H216" s="49">
        <f t="shared" si="199"/>
        <v>98.68117391304348</v>
      </c>
      <c r="I216" s="15">
        <v>4227</v>
      </c>
      <c r="J216" s="16" t="s">
        <v>149</v>
      </c>
      <c r="K216" s="17">
        <f>K215</f>
        <v>0</v>
      </c>
      <c r="L216" s="17">
        <f t="shared" ref="L216:P216" si="208">L215</f>
        <v>0</v>
      </c>
      <c r="M216" s="17">
        <f t="shared" si="208"/>
        <v>24573.84</v>
      </c>
      <c r="N216" s="17">
        <f t="shared" si="208"/>
        <v>0</v>
      </c>
      <c r="O216" s="17">
        <f t="shared" si="208"/>
        <v>0</v>
      </c>
      <c r="P216" s="17">
        <f t="shared" si="208"/>
        <v>0</v>
      </c>
      <c r="Q216" s="66">
        <v>4227</v>
      </c>
      <c r="R216" s="59" t="s">
        <v>149</v>
      </c>
      <c r="S216" s="36">
        <f>S215</f>
        <v>0</v>
      </c>
      <c r="T216" s="36">
        <f t="shared" ref="T216:AA216" si="209">T215</f>
        <v>1497.5</v>
      </c>
      <c r="U216" s="36">
        <f t="shared" si="209"/>
        <v>0</v>
      </c>
      <c r="V216" s="36">
        <f t="shared" si="209"/>
        <v>16625</v>
      </c>
      <c r="W216" s="36">
        <f t="shared" si="209"/>
        <v>1998</v>
      </c>
      <c r="X216" s="36">
        <f t="shared" si="209"/>
        <v>0</v>
      </c>
      <c r="Y216" s="36">
        <f t="shared" si="209"/>
        <v>0</v>
      </c>
      <c r="Z216" s="36">
        <f t="shared" si="209"/>
        <v>0</v>
      </c>
      <c r="AA216" s="36">
        <f t="shared" si="209"/>
        <v>698.99999999999636</v>
      </c>
    </row>
    <row r="217" spans="1:27" x14ac:dyDescent="0.25">
      <c r="A217" s="15">
        <v>422</v>
      </c>
      <c r="B217" s="16" t="s">
        <v>148</v>
      </c>
      <c r="C217" s="17">
        <f>C208+C211+C212+C213+C214+C216</f>
        <v>29348.68</v>
      </c>
      <c r="D217" s="17">
        <f>D208+D211+D212+D213+D214+D216</f>
        <v>120500</v>
      </c>
      <c r="E217" s="17">
        <f>E208+E211+E212+E213+E214+E216</f>
        <v>117606.67</v>
      </c>
      <c r="F217" s="19"/>
      <c r="G217" s="49">
        <f t="shared" si="198"/>
        <v>400.7221789872662</v>
      </c>
      <c r="H217" s="49">
        <f t="shared" si="199"/>
        <v>97.598896265560171</v>
      </c>
      <c r="I217" s="15">
        <v>422</v>
      </c>
      <c r="J217" s="16" t="s">
        <v>148</v>
      </c>
      <c r="K217" s="17">
        <f t="shared" ref="K217:P217" si="210">K208+K211+K212+K213+K214+K216</f>
        <v>0</v>
      </c>
      <c r="L217" s="17">
        <f t="shared" si="210"/>
        <v>0</v>
      </c>
      <c r="M217" s="17">
        <f t="shared" si="210"/>
        <v>62802.490000000005</v>
      </c>
      <c r="N217" s="17">
        <f t="shared" si="210"/>
        <v>0</v>
      </c>
      <c r="O217" s="17">
        <f t="shared" si="210"/>
        <v>0</v>
      </c>
      <c r="P217" s="17">
        <f t="shared" si="210"/>
        <v>0</v>
      </c>
      <c r="Q217" s="66">
        <v>422</v>
      </c>
      <c r="R217" s="59" t="s">
        <v>148</v>
      </c>
      <c r="S217" s="36">
        <f t="shared" ref="S217:AA217" si="211">S208+S211+S212+S213+S214+S216</f>
        <v>0</v>
      </c>
      <c r="T217" s="36">
        <f t="shared" si="211"/>
        <v>18675</v>
      </c>
      <c r="U217" s="36">
        <f t="shared" si="211"/>
        <v>0</v>
      </c>
      <c r="V217" s="36">
        <f t="shared" si="211"/>
        <v>30732.48</v>
      </c>
      <c r="W217" s="36">
        <f t="shared" si="211"/>
        <v>4697.7</v>
      </c>
      <c r="X217" s="36">
        <f t="shared" si="211"/>
        <v>0</v>
      </c>
      <c r="Y217" s="36">
        <f t="shared" si="211"/>
        <v>0</v>
      </c>
      <c r="Z217" s="36">
        <f t="shared" si="211"/>
        <v>0</v>
      </c>
      <c r="AA217" s="36">
        <f t="shared" si="211"/>
        <v>698.99999999999363</v>
      </c>
    </row>
    <row r="218" spans="1:27" x14ac:dyDescent="0.25">
      <c r="A218" s="21">
        <v>424111</v>
      </c>
      <c r="B218" s="14" t="s">
        <v>147</v>
      </c>
      <c r="C218" s="12">
        <v>28764.89</v>
      </c>
      <c r="D218" s="12">
        <v>16000</v>
      </c>
      <c r="E218" s="12">
        <v>13795.93</v>
      </c>
      <c r="G218" s="48">
        <f t="shared" si="198"/>
        <v>47.961003848789275</v>
      </c>
      <c r="H218" s="48">
        <f t="shared" si="199"/>
        <v>86.224562500000005</v>
      </c>
      <c r="I218" s="21">
        <v>424111</v>
      </c>
      <c r="J218" s="14" t="s">
        <v>147</v>
      </c>
      <c r="K218" s="17"/>
      <c r="L218" s="12"/>
      <c r="M218" s="12">
        <v>5735.43</v>
      </c>
      <c r="N218" s="12">
        <v>5551</v>
      </c>
      <c r="O218" s="17"/>
      <c r="P218" s="12"/>
      <c r="Q218" s="65">
        <v>424111</v>
      </c>
      <c r="R218" s="58" t="s">
        <v>147</v>
      </c>
      <c r="S218" s="35"/>
      <c r="T218" s="35">
        <v>1900.08</v>
      </c>
      <c r="U218" s="35">
        <v>40</v>
      </c>
      <c r="V218" s="35"/>
      <c r="W218" s="35">
        <v>569.41999999999996</v>
      </c>
      <c r="X218" s="35"/>
      <c r="Y218" s="35"/>
      <c r="Z218" s="35"/>
      <c r="AA218" s="35">
        <f t="shared" si="200"/>
        <v>1.1368683772161603E-13</v>
      </c>
    </row>
    <row r="219" spans="1:27" x14ac:dyDescent="0.25">
      <c r="A219" s="15">
        <v>424</v>
      </c>
      <c r="B219" s="16" t="s">
        <v>146</v>
      </c>
      <c r="C219" s="17">
        <f>C218</f>
        <v>28764.89</v>
      </c>
      <c r="D219" s="17">
        <f t="shared" ref="D219:E219" si="212">D218</f>
        <v>16000</v>
      </c>
      <c r="E219" s="17">
        <f t="shared" si="212"/>
        <v>13795.93</v>
      </c>
      <c r="F219" s="19"/>
      <c r="G219" s="49">
        <f t="shared" si="198"/>
        <v>47.961003848789275</v>
      </c>
      <c r="H219" s="49">
        <f t="shared" si="199"/>
        <v>86.224562500000005</v>
      </c>
      <c r="I219" s="15">
        <v>424</v>
      </c>
      <c r="J219" s="16" t="s">
        <v>146</v>
      </c>
      <c r="K219" s="17">
        <f>K218</f>
        <v>0</v>
      </c>
      <c r="L219" s="17">
        <f t="shared" ref="L219:P219" si="213">L218</f>
        <v>0</v>
      </c>
      <c r="M219" s="17">
        <f t="shared" si="213"/>
        <v>5735.43</v>
      </c>
      <c r="N219" s="17">
        <f t="shared" si="213"/>
        <v>5551</v>
      </c>
      <c r="O219" s="17">
        <f t="shared" si="213"/>
        <v>0</v>
      </c>
      <c r="P219" s="17">
        <f t="shared" si="213"/>
        <v>0</v>
      </c>
      <c r="Q219" s="66">
        <v>424</v>
      </c>
      <c r="R219" s="59" t="s">
        <v>146</v>
      </c>
      <c r="S219" s="36">
        <f>S218</f>
        <v>0</v>
      </c>
      <c r="T219" s="36">
        <f t="shared" ref="T219:AA219" si="214">T218</f>
        <v>1900.08</v>
      </c>
      <c r="U219" s="36">
        <f t="shared" si="214"/>
        <v>40</v>
      </c>
      <c r="V219" s="36">
        <f t="shared" si="214"/>
        <v>0</v>
      </c>
      <c r="W219" s="36">
        <f t="shared" si="214"/>
        <v>569.41999999999996</v>
      </c>
      <c r="X219" s="36">
        <f t="shared" si="214"/>
        <v>0</v>
      </c>
      <c r="Y219" s="36">
        <f t="shared" si="214"/>
        <v>0</v>
      </c>
      <c r="Z219" s="36">
        <f t="shared" si="214"/>
        <v>0</v>
      </c>
      <c r="AA219" s="36">
        <f t="shared" si="214"/>
        <v>1.1368683772161603E-13</v>
      </c>
    </row>
    <row r="220" spans="1:27" x14ac:dyDescent="0.25">
      <c r="A220" s="21">
        <v>426211</v>
      </c>
      <c r="B220" s="14" t="s">
        <v>143</v>
      </c>
      <c r="C220" s="12"/>
      <c r="D220" s="12"/>
      <c r="E220" s="12"/>
      <c r="G220" s="48">
        <f t="shared" si="198"/>
        <v>0</v>
      </c>
      <c r="H220" s="48">
        <f t="shared" si="199"/>
        <v>0</v>
      </c>
      <c r="I220" s="21">
        <v>426211</v>
      </c>
      <c r="J220" s="14" t="s">
        <v>143</v>
      </c>
      <c r="K220" s="12"/>
      <c r="L220" s="12"/>
      <c r="M220" s="12"/>
      <c r="N220" s="12"/>
      <c r="O220" s="12"/>
      <c r="P220" s="12"/>
      <c r="Q220" s="65">
        <v>426211</v>
      </c>
      <c r="R220" s="58" t="s">
        <v>143</v>
      </c>
      <c r="S220" s="35"/>
      <c r="T220" s="35"/>
      <c r="U220" s="35"/>
      <c r="V220" s="35"/>
      <c r="W220" s="35"/>
      <c r="X220" s="35"/>
      <c r="Y220" s="35"/>
      <c r="Z220" s="35"/>
      <c r="AA220" s="35">
        <f t="shared" si="200"/>
        <v>0</v>
      </c>
    </row>
    <row r="221" spans="1:27" s="22" customFormat="1" x14ac:dyDescent="0.25">
      <c r="A221" s="21">
        <v>426321</v>
      </c>
      <c r="B221" s="14" t="s">
        <v>144</v>
      </c>
      <c r="C221" s="12"/>
      <c r="D221" s="12"/>
      <c r="E221" s="12"/>
      <c r="F221" s="11"/>
      <c r="G221" s="48">
        <f t="shared" si="198"/>
        <v>0</v>
      </c>
      <c r="H221" s="48">
        <f t="shared" si="199"/>
        <v>0</v>
      </c>
      <c r="I221" s="21">
        <v>426321</v>
      </c>
      <c r="J221" s="14" t="s">
        <v>144</v>
      </c>
      <c r="K221" s="12"/>
      <c r="L221" s="12"/>
      <c r="M221" s="12"/>
      <c r="N221" s="12"/>
      <c r="O221" s="12"/>
      <c r="P221" s="12"/>
      <c r="Q221" s="65">
        <v>426321</v>
      </c>
      <c r="R221" s="58" t="s">
        <v>144</v>
      </c>
      <c r="S221" s="35"/>
      <c r="T221" s="35"/>
      <c r="U221" s="35"/>
      <c r="V221" s="35"/>
      <c r="W221" s="35"/>
      <c r="X221" s="35"/>
      <c r="Y221" s="35"/>
      <c r="Z221" s="35"/>
      <c r="AA221" s="35">
        <f t="shared" si="200"/>
        <v>0</v>
      </c>
    </row>
    <row r="222" spans="1:27" s="2" customFormat="1" x14ac:dyDescent="0.25">
      <c r="A222" s="15">
        <v>426</v>
      </c>
      <c r="B222" s="16" t="s">
        <v>145</v>
      </c>
      <c r="C222" s="17">
        <f>C220+C221</f>
        <v>0</v>
      </c>
      <c r="D222" s="17">
        <f t="shared" ref="D222:E222" si="215">D220+D221</f>
        <v>0</v>
      </c>
      <c r="E222" s="17">
        <f t="shared" si="215"/>
        <v>0</v>
      </c>
      <c r="F222" s="19"/>
      <c r="G222" s="49">
        <f t="shared" si="198"/>
        <v>0</v>
      </c>
      <c r="H222" s="49">
        <f t="shared" si="199"/>
        <v>0</v>
      </c>
      <c r="I222" s="15">
        <v>426</v>
      </c>
      <c r="J222" s="16" t="s">
        <v>145</v>
      </c>
      <c r="K222" s="17">
        <f>K220+K221</f>
        <v>0</v>
      </c>
      <c r="L222" s="17">
        <f t="shared" ref="L222:P222" si="216">L220+L221</f>
        <v>0</v>
      </c>
      <c r="M222" s="17">
        <f t="shared" si="216"/>
        <v>0</v>
      </c>
      <c r="N222" s="17">
        <f t="shared" si="216"/>
        <v>0</v>
      </c>
      <c r="O222" s="17">
        <f t="shared" si="216"/>
        <v>0</v>
      </c>
      <c r="P222" s="17">
        <f t="shared" si="216"/>
        <v>0</v>
      </c>
      <c r="Q222" s="66">
        <v>426</v>
      </c>
      <c r="R222" s="59" t="s">
        <v>145</v>
      </c>
      <c r="S222" s="36">
        <f>S220+S221</f>
        <v>0</v>
      </c>
      <c r="T222" s="36">
        <f t="shared" ref="T222:AA222" si="217">T220+T221</f>
        <v>0</v>
      </c>
      <c r="U222" s="36">
        <f t="shared" si="217"/>
        <v>0</v>
      </c>
      <c r="V222" s="36">
        <f t="shared" si="217"/>
        <v>0</v>
      </c>
      <c r="W222" s="36">
        <f t="shared" si="217"/>
        <v>0</v>
      </c>
      <c r="X222" s="36">
        <f t="shared" si="217"/>
        <v>0</v>
      </c>
      <c r="Y222" s="36">
        <f t="shared" si="217"/>
        <v>0</v>
      </c>
      <c r="Z222" s="36">
        <f t="shared" si="217"/>
        <v>0</v>
      </c>
      <c r="AA222" s="36">
        <f t="shared" si="217"/>
        <v>0</v>
      </c>
    </row>
    <row r="223" spans="1:27" x14ac:dyDescent="0.25">
      <c r="A223" s="15">
        <v>4</v>
      </c>
      <c r="B223" s="16" t="s">
        <v>141</v>
      </c>
      <c r="C223" s="17">
        <f>C217+C219+C222</f>
        <v>58113.57</v>
      </c>
      <c r="D223" s="17">
        <f t="shared" ref="D223:E223" si="218">D217+D219+D222</f>
        <v>136500</v>
      </c>
      <c r="E223" s="17">
        <f t="shared" si="218"/>
        <v>131402.6</v>
      </c>
      <c r="F223" s="19"/>
      <c r="G223" s="49">
        <f t="shared" si="198"/>
        <v>226.11345336381851</v>
      </c>
      <c r="H223" s="49">
        <f t="shared" si="199"/>
        <v>96.265641025641031</v>
      </c>
      <c r="I223" s="15">
        <v>4</v>
      </c>
      <c r="J223" s="16" t="s">
        <v>141</v>
      </c>
      <c r="K223" s="17">
        <f>K217+K219+K222</f>
        <v>0</v>
      </c>
      <c r="L223" s="17">
        <f t="shared" ref="L223:P223" si="219">L217+L219+L222</f>
        <v>0</v>
      </c>
      <c r="M223" s="17">
        <f t="shared" si="219"/>
        <v>68537.920000000013</v>
      </c>
      <c r="N223" s="17">
        <f t="shared" si="219"/>
        <v>5551</v>
      </c>
      <c r="O223" s="17">
        <f t="shared" si="219"/>
        <v>0</v>
      </c>
      <c r="P223" s="17">
        <f t="shared" si="219"/>
        <v>0</v>
      </c>
      <c r="Q223" s="66">
        <v>4</v>
      </c>
      <c r="R223" s="59" t="s">
        <v>141</v>
      </c>
      <c r="S223" s="36">
        <f>S217+S219+S222</f>
        <v>0</v>
      </c>
      <c r="T223" s="36">
        <f t="shared" ref="T223:AA223" si="220">T217+T219+T222</f>
        <v>20575.080000000002</v>
      </c>
      <c r="U223" s="36">
        <f t="shared" si="220"/>
        <v>40</v>
      </c>
      <c r="V223" s="36">
        <f t="shared" si="220"/>
        <v>30732.48</v>
      </c>
      <c r="W223" s="36">
        <f t="shared" si="220"/>
        <v>5267.12</v>
      </c>
      <c r="X223" s="36">
        <f t="shared" si="220"/>
        <v>0</v>
      </c>
      <c r="Y223" s="36">
        <f t="shared" si="220"/>
        <v>0</v>
      </c>
      <c r="Z223" s="36">
        <f t="shared" si="220"/>
        <v>0</v>
      </c>
      <c r="AA223" s="36">
        <f t="shared" si="220"/>
        <v>698.99999999999375</v>
      </c>
    </row>
    <row r="224" spans="1:27" x14ac:dyDescent="0.25">
      <c r="A224" s="15"/>
      <c r="B224" s="16" t="s">
        <v>140</v>
      </c>
      <c r="C224" s="17">
        <f>C223+C193</f>
        <v>6044300.2299999995</v>
      </c>
      <c r="D224" s="17">
        <f>D223+D193</f>
        <v>6645700</v>
      </c>
      <c r="E224" s="17">
        <f>E223+E193</f>
        <v>6378966.9899999993</v>
      </c>
      <c r="F224" s="19"/>
      <c r="G224" s="49">
        <f t="shared" si="198"/>
        <v>105.53689835489857</v>
      </c>
      <c r="H224" s="49">
        <f t="shared" si="199"/>
        <v>95.986382021457473</v>
      </c>
      <c r="I224" s="15"/>
      <c r="J224" s="16" t="s">
        <v>140</v>
      </c>
      <c r="K224" s="17">
        <f t="shared" ref="K224:P224" si="221">K193+K223</f>
        <v>5460373.54</v>
      </c>
      <c r="L224" s="17">
        <f t="shared" si="221"/>
        <v>4194.8999999999996</v>
      </c>
      <c r="M224" s="17">
        <f t="shared" si="221"/>
        <v>670000.00000000012</v>
      </c>
      <c r="N224" s="17">
        <f t="shared" si="221"/>
        <v>5551</v>
      </c>
      <c r="O224" s="17">
        <f t="shared" si="221"/>
        <v>7000</v>
      </c>
      <c r="P224" s="17">
        <f t="shared" si="221"/>
        <v>16476.5</v>
      </c>
      <c r="Q224" s="66"/>
      <c r="R224" s="59" t="s">
        <v>140</v>
      </c>
      <c r="S224" s="36">
        <f t="shared" ref="S224:AA224" si="222">S193+S223</f>
        <v>13880.01</v>
      </c>
      <c r="T224" s="36">
        <f t="shared" si="222"/>
        <v>42800</v>
      </c>
      <c r="U224" s="36">
        <f t="shared" si="222"/>
        <v>40</v>
      </c>
      <c r="V224" s="36">
        <f t="shared" si="222"/>
        <v>71401.62</v>
      </c>
      <c r="W224" s="36">
        <f t="shared" si="222"/>
        <v>32557.829999999998</v>
      </c>
      <c r="X224" s="36">
        <f t="shared" si="222"/>
        <v>22560</v>
      </c>
      <c r="Y224" s="36">
        <f t="shared" si="222"/>
        <v>20567</v>
      </c>
      <c r="Z224" s="36">
        <f t="shared" si="222"/>
        <v>0</v>
      </c>
      <c r="AA224" s="36">
        <f t="shared" si="222"/>
        <v>11564.590000000297</v>
      </c>
    </row>
    <row r="225" spans="1:27" x14ac:dyDescent="0.25">
      <c r="A225" s="21"/>
      <c r="B225" s="14"/>
      <c r="C225" s="12"/>
      <c r="D225" s="12"/>
      <c r="E225" s="12"/>
      <c r="G225" s="48"/>
      <c r="H225" s="48"/>
      <c r="I225" s="21"/>
      <c r="J225" s="14"/>
      <c r="K225" s="12"/>
      <c r="L225" s="12"/>
      <c r="M225" s="12"/>
      <c r="N225" s="12"/>
      <c r="O225" s="12"/>
      <c r="P225" s="12"/>
      <c r="Q225" s="65"/>
      <c r="R225" s="58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1:27" x14ac:dyDescent="0.25">
      <c r="A226" s="15"/>
      <c r="B226" s="16" t="str">
        <f t="shared" ref="B226:E226" si="223">B33</f>
        <v>P R I H O D I   UKUPNO</v>
      </c>
      <c r="C226" s="17">
        <f t="shared" si="223"/>
        <v>6042208.6100000003</v>
      </c>
      <c r="D226" s="17">
        <f t="shared" si="223"/>
        <v>6645700</v>
      </c>
      <c r="E226" s="17">
        <f t="shared" si="223"/>
        <v>6402327.9800000004</v>
      </c>
      <c r="F226" s="19"/>
      <c r="G226" s="49">
        <f t="shared" si="198"/>
        <v>105.96006184566342</v>
      </c>
      <c r="H226" s="49">
        <f t="shared" si="199"/>
        <v>96.337902403057612</v>
      </c>
      <c r="I226" s="15"/>
      <c r="J226" s="16" t="str">
        <f>J33</f>
        <v>P R I H O D I   UKUPNO</v>
      </c>
      <c r="K226" s="17">
        <f t="shared" ref="K226:P226" si="224">K33</f>
        <v>5460373.54</v>
      </c>
      <c r="L226" s="17">
        <f t="shared" si="224"/>
        <v>6694.9</v>
      </c>
      <c r="M226" s="17">
        <f t="shared" si="224"/>
        <v>670000</v>
      </c>
      <c r="N226" s="17">
        <f t="shared" si="224"/>
        <v>5551</v>
      </c>
      <c r="O226" s="17">
        <f t="shared" si="224"/>
        <v>7000</v>
      </c>
      <c r="P226" s="17">
        <f t="shared" si="224"/>
        <v>16476.5</v>
      </c>
      <c r="Q226" s="66"/>
      <c r="R226" s="59" t="str">
        <f>R33</f>
        <v>P R I H O D I   UKUPNO</v>
      </c>
      <c r="S226" s="36">
        <f t="shared" ref="S226:AA226" si="225">S33</f>
        <v>13540.01</v>
      </c>
      <c r="T226" s="36">
        <f t="shared" si="225"/>
        <v>42800</v>
      </c>
      <c r="U226" s="36">
        <f t="shared" si="225"/>
        <v>40</v>
      </c>
      <c r="V226" s="36">
        <f t="shared" si="225"/>
        <v>66200</v>
      </c>
      <c r="W226" s="36">
        <f t="shared" si="225"/>
        <v>40430.639999999999</v>
      </c>
      <c r="X226" s="36">
        <f t="shared" si="225"/>
        <v>21519</v>
      </c>
      <c r="Y226" s="36">
        <f t="shared" si="225"/>
        <v>20665</v>
      </c>
      <c r="Z226" s="36">
        <f t="shared" si="225"/>
        <v>6490</v>
      </c>
      <c r="AA226" s="36">
        <f t="shared" si="225"/>
        <v>24547.39000000033</v>
      </c>
    </row>
    <row r="227" spans="1:27" s="2" customFormat="1" x14ac:dyDescent="0.25">
      <c r="A227" s="15"/>
      <c r="B227" s="16" t="str">
        <f>B224</f>
        <v>R A S H O D I    UKUPNO</v>
      </c>
      <c r="C227" s="17">
        <f t="shared" ref="C227:E227" si="226">C224</f>
        <v>6044300.2299999995</v>
      </c>
      <c r="D227" s="17">
        <f t="shared" si="226"/>
        <v>6645700</v>
      </c>
      <c r="E227" s="17">
        <f t="shared" si="226"/>
        <v>6378966.9899999993</v>
      </c>
      <c r="F227" s="19"/>
      <c r="G227" s="49">
        <f t="shared" si="198"/>
        <v>105.53689835489857</v>
      </c>
      <c r="H227" s="49">
        <f t="shared" si="199"/>
        <v>95.986382021457473</v>
      </c>
      <c r="I227" s="15"/>
      <c r="J227" s="16" t="str">
        <f>J224</f>
        <v>R A S H O D I    UKUPNO</v>
      </c>
      <c r="K227" s="17">
        <f t="shared" ref="K227:P227" si="227">K224</f>
        <v>5460373.54</v>
      </c>
      <c r="L227" s="17">
        <f t="shared" si="227"/>
        <v>4194.8999999999996</v>
      </c>
      <c r="M227" s="17">
        <f t="shared" si="227"/>
        <v>670000.00000000012</v>
      </c>
      <c r="N227" s="17">
        <f t="shared" si="227"/>
        <v>5551</v>
      </c>
      <c r="O227" s="17">
        <f t="shared" si="227"/>
        <v>7000</v>
      </c>
      <c r="P227" s="17">
        <f t="shared" si="227"/>
        <v>16476.5</v>
      </c>
      <c r="Q227" s="66"/>
      <c r="R227" s="59" t="str">
        <f>R224</f>
        <v>R A S H O D I    UKUPNO</v>
      </c>
      <c r="S227" s="36">
        <f t="shared" ref="S227:AA227" si="228">S224</f>
        <v>13880.01</v>
      </c>
      <c r="T227" s="36">
        <f t="shared" si="228"/>
        <v>42800</v>
      </c>
      <c r="U227" s="36">
        <f t="shared" si="228"/>
        <v>40</v>
      </c>
      <c r="V227" s="36">
        <f t="shared" si="228"/>
        <v>71401.62</v>
      </c>
      <c r="W227" s="36">
        <f t="shared" si="228"/>
        <v>32557.829999999998</v>
      </c>
      <c r="X227" s="36">
        <f t="shared" si="228"/>
        <v>22560</v>
      </c>
      <c r="Y227" s="36">
        <f t="shared" si="228"/>
        <v>20567</v>
      </c>
      <c r="Z227" s="36">
        <f t="shared" si="228"/>
        <v>0</v>
      </c>
      <c r="AA227" s="36">
        <f t="shared" si="228"/>
        <v>11564.590000000297</v>
      </c>
    </row>
    <row r="228" spans="1:27" s="2" customFormat="1" x14ac:dyDescent="0.25">
      <c r="A228" s="15"/>
      <c r="B228" s="16" t="s">
        <v>142</v>
      </c>
      <c r="C228" s="17">
        <f>C226-C227</f>
        <v>-2091.6199999991804</v>
      </c>
      <c r="D228" s="17">
        <f t="shared" ref="D228:E228" si="229">D226-D227</f>
        <v>0</v>
      </c>
      <c r="E228" s="17">
        <f t="shared" si="229"/>
        <v>23360.990000001155</v>
      </c>
      <c r="F228" s="19"/>
      <c r="G228" s="49">
        <f t="shared" si="198"/>
        <v>-1116.8849982315289</v>
      </c>
      <c r="H228" s="49">
        <f t="shared" si="199"/>
        <v>0</v>
      </c>
      <c r="I228" s="15"/>
      <c r="J228" s="16" t="s">
        <v>142</v>
      </c>
      <c r="K228" s="17">
        <f>K226-K227</f>
        <v>0</v>
      </c>
      <c r="L228" s="17">
        <f t="shared" ref="L228:P228" si="230">L226-L227</f>
        <v>2500</v>
      </c>
      <c r="M228" s="17">
        <f t="shared" si="230"/>
        <v>0</v>
      </c>
      <c r="N228" s="17">
        <f t="shared" si="230"/>
        <v>0</v>
      </c>
      <c r="O228" s="17">
        <f t="shared" si="230"/>
        <v>0</v>
      </c>
      <c r="P228" s="17">
        <f t="shared" si="230"/>
        <v>0</v>
      </c>
      <c r="Q228" s="66"/>
      <c r="R228" s="59" t="s">
        <v>142</v>
      </c>
      <c r="S228" s="36">
        <f>S226-S227</f>
        <v>-340</v>
      </c>
      <c r="T228" s="36">
        <f t="shared" ref="T228:AA228" si="231">T226-T227</f>
        <v>0</v>
      </c>
      <c r="U228" s="36">
        <f t="shared" si="231"/>
        <v>0</v>
      </c>
      <c r="V228" s="36">
        <f t="shared" si="231"/>
        <v>-5201.6199999999953</v>
      </c>
      <c r="W228" s="36">
        <f t="shared" si="231"/>
        <v>7872.8100000000013</v>
      </c>
      <c r="X228" s="36">
        <f t="shared" si="231"/>
        <v>-1041</v>
      </c>
      <c r="Y228" s="36">
        <f t="shared" si="231"/>
        <v>98</v>
      </c>
      <c r="Z228" s="36">
        <f t="shared" si="231"/>
        <v>6490</v>
      </c>
      <c r="AA228" s="36">
        <f t="shared" si="231"/>
        <v>12982.800000000034</v>
      </c>
    </row>
    <row r="229" spans="1:27" x14ac:dyDescent="0.25">
      <c r="A229" s="50"/>
      <c r="B229" s="5"/>
      <c r="C229" s="8"/>
      <c r="D229" s="8"/>
      <c r="E229" s="8"/>
      <c r="G229" s="48"/>
      <c r="H229" s="48"/>
      <c r="I229" s="50"/>
      <c r="J229" s="5"/>
      <c r="K229" s="26"/>
      <c r="L229" s="26"/>
      <c r="M229" s="26"/>
      <c r="N229" s="26"/>
      <c r="O229" s="26"/>
      <c r="P229" s="26"/>
      <c r="Q229" s="64"/>
      <c r="R229" s="60"/>
      <c r="S229" s="51"/>
      <c r="T229" s="51"/>
      <c r="U229" s="51"/>
      <c r="V229" s="51"/>
      <c r="W229" s="51"/>
      <c r="X229" s="51"/>
      <c r="Y229" s="51"/>
      <c r="Z229" s="51"/>
      <c r="AA229" s="36"/>
    </row>
    <row r="230" spans="1:27" x14ac:dyDescent="0.25">
      <c r="A230" s="13"/>
      <c r="B230" s="14" t="s">
        <v>177</v>
      </c>
      <c r="C230" s="12">
        <v>30109.98</v>
      </c>
      <c r="D230" s="12"/>
      <c r="E230" s="12">
        <v>28018.26</v>
      </c>
      <c r="G230" s="48">
        <f t="shared" si="198"/>
        <v>93.053067454711027</v>
      </c>
      <c r="H230" s="48">
        <f t="shared" si="199"/>
        <v>0</v>
      </c>
      <c r="I230" s="52"/>
      <c r="J230" s="14" t="s">
        <v>177</v>
      </c>
      <c r="K230" s="52"/>
      <c r="L230" s="52"/>
      <c r="M230" s="52"/>
      <c r="N230" s="52"/>
      <c r="O230" s="52"/>
      <c r="P230" s="52"/>
      <c r="Q230" s="58"/>
      <c r="R230" s="58" t="s">
        <v>177</v>
      </c>
      <c r="S230" s="35"/>
      <c r="T230" s="35"/>
      <c r="U230" s="35"/>
      <c r="V230" s="35">
        <v>34455.78</v>
      </c>
      <c r="W230" s="35">
        <v>-6372.81</v>
      </c>
      <c r="X230" s="35"/>
      <c r="Y230" s="35"/>
      <c r="Z230" s="35"/>
      <c r="AA230" s="35"/>
    </row>
    <row r="231" spans="1:27" x14ac:dyDescent="0.25">
      <c r="A231" s="13"/>
      <c r="B231" s="14" t="s">
        <v>178</v>
      </c>
      <c r="C231" s="12">
        <f>C228+C230</f>
        <v>28018.360000000819</v>
      </c>
      <c r="D231" s="12">
        <f t="shared" ref="D231:E231" si="232">D228+D230</f>
        <v>0</v>
      </c>
      <c r="E231" s="12">
        <f t="shared" si="232"/>
        <v>51379.25000000115</v>
      </c>
      <c r="G231" s="48">
        <f t="shared" si="198"/>
        <v>183.37707845855235</v>
      </c>
      <c r="H231" s="48">
        <f t="shared" si="199"/>
        <v>0</v>
      </c>
      <c r="I231" s="52"/>
      <c r="J231" s="14" t="s">
        <v>178</v>
      </c>
      <c r="K231" s="53">
        <f>K228+K230</f>
        <v>0</v>
      </c>
      <c r="L231" s="53">
        <f t="shared" ref="L231:P231" si="233">L228+L230</f>
        <v>2500</v>
      </c>
      <c r="M231" s="53">
        <f t="shared" si="233"/>
        <v>0</v>
      </c>
      <c r="N231" s="53">
        <f t="shared" si="233"/>
        <v>0</v>
      </c>
      <c r="O231" s="53">
        <f t="shared" si="233"/>
        <v>0</v>
      </c>
      <c r="P231" s="77">
        <f t="shared" si="233"/>
        <v>0</v>
      </c>
      <c r="Q231" s="58"/>
      <c r="R231" s="58" t="s">
        <v>178</v>
      </c>
      <c r="S231" s="35">
        <f>S228+S230</f>
        <v>-340</v>
      </c>
      <c r="T231" s="35">
        <f t="shared" ref="T231:AA231" si="234">T228+T230</f>
        <v>0</v>
      </c>
      <c r="U231" s="35">
        <f t="shared" si="234"/>
        <v>0</v>
      </c>
      <c r="V231" s="35">
        <f t="shared" si="234"/>
        <v>29254.160000000003</v>
      </c>
      <c r="W231" s="35">
        <f t="shared" si="234"/>
        <v>1500.0000000000009</v>
      </c>
      <c r="X231" s="35">
        <f t="shared" si="234"/>
        <v>-1041</v>
      </c>
      <c r="Y231" s="35">
        <f t="shared" si="234"/>
        <v>98</v>
      </c>
      <c r="Z231" s="35">
        <f t="shared" si="234"/>
        <v>6490</v>
      </c>
      <c r="AA231" s="35">
        <f t="shared" si="234"/>
        <v>12982.800000000034</v>
      </c>
    </row>
    <row r="232" spans="1:27" x14ac:dyDescent="0.25">
      <c r="X232" s="32" t="s">
        <v>214</v>
      </c>
      <c r="Y232" s="32">
        <v>-101</v>
      </c>
      <c r="Z232" s="32" t="s">
        <v>215</v>
      </c>
      <c r="AA232" s="32">
        <v>1620</v>
      </c>
    </row>
    <row r="233" spans="1:27" x14ac:dyDescent="0.25">
      <c r="J233" s="79"/>
      <c r="K233" s="69"/>
      <c r="L233" s="69" t="s">
        <v>217</v>
      </c>
      <c r="M233" s="69"/>
      <c r="W233" s="32" t="s">
        <v>220</v>
      </c>
      <c r="X233" s="32" t="s">
        <v>192</v>
      </c>
      <c r="Y233" s="32">
        <v>-120</v>
      </c>
      <c r="Z233" s="32" t="s">
        <v>191</v>
      </c>
      <c r="AA233" s="32">
        <v>728.99</v>
      </c>
    </row>
    <row r="234" spans="1:27" x14ac:dyDescent="0.25">
      <c r="J234" s="79"/>
      <c r="K234" s="69"/>
      <c r="L234" s="69"/>
      <c r="M234" s="69"/>
      <c r="R234" s="80"/>
      <c r="S234" s="37"/>
      <c r="X234" s="32" t="s">
        <v>193</v>
      </c>
      <c r="Y234" s="32">
        <v>-10</v>
      </c>
      <c r="Z234" s="32" t="s">
        <v>201</v>
      </c>
      <c r="AA234" s="32">
        <v>510</v>
      </c>
    </row>
    <row r="235" spans="1:27" x14ac:dyDescent="0.25">
      <c r="J235" s="79"/>
      <c r="K235" s="69"/>
      <c r="L235" s="69"/>
      <c r="M235" s="69"/>
      <c r="N235" s="68"/>
      <c r="O235" s="71"/>
      <c r="P235" s="71"/>
      <c r="R235" s="80"/>
      <c r="S235" s="37"/>
      <c r="X235" s="32" t="s">
        <v>194</v>
      </c>
      <c r="Y235" s="32">
        <v>-25</v>
      </c>
      <c r="Z235" s="32" t="s">
        <v>199</v>
      </c>
      <c r="AA235" s="32">
        <v>3100</v>
      </c>
    </row>
    <row r="236" spans="1:27" x14ac:dyDescent="0.25">
      <c r="J236" s="79"/>
      <c r="K236" s="69"/>
      <c r="L236" s="69"/>
      <c r="M236" s="69"/>
      <c r="N236" s="68"/>
      <c r="P236" s="71"/>
      <c r="R236" s="81"/>
      <c r="S236" s="37"/>
      <c r="X236" s="32" t="s">
        <v>195</v>
      </c>
      <c r="Y236" s="32">
        <v>-31</v>
      </c>
      <c r="Z236" s="32" t="s">
        <v>198</v>
      </c>
      <c r="AA236" s="37">
        <v>885.6</v>
      </c>
    </row>
    <row r="237" spans="1:27" x14ac:dyDescent="0.25">
      <c r="J237" s="79"/>
      <c r="K237" s="69"/>
      <c r="L237" s="69"/>
      <c r="M237" s="69"/>
      <c r="N237" s="68"/>
      <c r="P237" s="71"/>
      <c r="X237" s="32" t="s">
        <v>196</v>
      </c>
      <c r="Y237" s="32">
        <v>-190</v>
      </c>
      <c r="Z237" s="32" t="s">
        <v>205</v>
      </c>
      <c r="AA237" s="37">
        <v>4720</v>
      </c>
    </row>
    <row r="238" spans="1:27" x14ac:dyDescent="0.25">
      <c r="J238" s="79"/>
      <c r="K238" s="69"/>
      <c r="L238" s="69"/>
      <c r="M238" s="69"/>
      <c r="N238" s="68"/>
      <c r="O238" s="71"/>
      <c r="X238" s="32" t="s">
        <v>197</v>
      </c>
      <c r="Y238" s="37">
        <v>550</v>
      </c>
      <c r="Z238" s="32" t="s">
        <v>218</v>
      </c>
      <c r="AA238" s="70">
        <v>12982.8</v>
      </c>
    </row>
    <row r="239" spans="1:27" x14ac:dyDescent="0.25">
      <c r="J239" s="79"/>
      <c r="K239" s="69"/>
      <c r="L239" s="69"/>
      <c r="M239" s="69"/>
      <c r="N239" s="68"/>
      <c r="X239" s="32" t="s">
        <v>219</v>
      </c>
      <c r="Y239" s="70">
        <v>25</v>
      </c>
      <c r="AA239" s="32">
        <f>SUM(AA232:AA238)</f>
        <v>24547.39</v>
      </c>
    </row>
    <row r="240" spans="1:27" x14ac:dyDescent="0.25">
      <c r="L240" s="72"/>
      <c r="M240" s="72"/>
      <c r="N240" s="68"/>
      <c r="Y240" s="32">
        <f>SUM(Y232:Y239)</f>
        <v>98</v>
      </c>
      <c r="Z240" s="32" t="s">
        <v>206</v>
      </c>
      <c r="AA240" s="32">
        <v>4720</v>
      </c>
    </row>
    <row r="241" spans="11:27" x14ac:dyDescent="0.25">
      <c r="L241" s="73"/>
      <c r="M241" s="72"/>
      <c r="Z241" s="32" t="s">
        <v>202</v>
      </c>
      <c r="AA241" s="32">
        <v>510</v>
      </c>
    </row>
    <row r="242" spans="11:27" ht="16.5" x14ac:dyDescent="0.35">
      <c r="K242" s="78"/>
      <c r="L242" s="76"/>
      <c r="M242" s="75"/>
      <c r="Z242" s="32" t="s">
        <v>200</v>
      </c>
      <c r="AA242" s="32">
        <v>885.6</v>
      </c>
    </row>
    <row r="243" spans="11:27" x14ac:dyDescent="0.25">
      <c r="K243" s="74">
        <f>SUM(K233:K242)</f>
        <v>0</v>
      </c>
      <c r="L243" s="74">
        <f>SUM(L233:L242)</f>
        <v>0</v>
      </c>
      <c r="M243" s="74">
        <f>SUM(M233:M242)</f>
        <v>0</v>
      </c>
      <c r="Z243" s="32" t="s">
        <v>207</v>
      </c>
      <c r="AA243" s="37">
        <v>3100</v>
      </c>
    </row>
    <row r="244" spans="11:27" x14ac:dyDescent="0.25">
      <c r="Z244" s="32" t="s">
        <v>208</v>
      </c>
      <c r="AA244" s="32">
        <v>728.99</v>
      </c>
    </row>
    <row r="245" spans="11:27" x14ac:dyDescent="0.25">
      <c r="Z245" s="32" t="s">
        <v>212</v>
      </c>
      <c r="AA245" s="32">
        <v>1620</v>
      </c>
    </row>
    <row r="246" spans="11:27" x14ac:dyDescent="0.25">
      <c r="M246" s="72"/>
      <c r="N246" s="83"/>
      <c r="O246" s="84"/>
      <c r="AA246" s="70"/>
    </row>
    <row r="247" spans="11:27" x14ac:dyDescent="0.25">
      <c r="M247" s="72"/>
      <c r="N247" s="83"/>
      <c r="O247" s="84"/>
      <c r="AA247" s="32">
        <f>SUM(AA240:AA246)</f>
        <v>11564.59</v>
      </c>
    </row>
    <row r="248" spans="11:27" x14ac:dyDescent="0.25">
      <c r="M248" s="72"/>
      <c r="N248" s="83"/>
      <c r="O248" s="84"/>
    </row>
    <row r="249" spans="11:27" x14ac:dyDescent="0.25">
      <c r="M249" s="72"/>
      <c r="N249" s="83"/>
      <c r="O249" s="84"/>
    </row>
    <row r="250" spans="11:27" x14ac:dyDescent="0.25">
      <c r="M250" s="73"/>
      <c r="N250" s="84"/>
      <c r="O250" s="84"/>
    </row>
  </sheetData>
  <mergeCells count="91">
    <mergeCell ref="Q199:T199"/>
    <mergeCell ref="Q200:T200"/>
    <mergeCell ref="R201:AA201"/>
    <mergeCell ref="S203:W203"/>
    <mergeCell ref="X203:AA203"/>
    <mergeCell ref="Q166:T166"/>
    <mergeCell ref="Q167:T167"/>
    <mergeCell ref="R169:AA169"/>
    <mergeCell ref="S171:W171"/>
    <mergeCell ref="X171:AA171"/>
    <mergeCell ref="Q133:T133"/>
    <mergeCell ref="Q134:T134"/>
    <mergeCell ref="R136:AA136"/>
    <mergeCell ref="S138:W138"/>
    <mergeCell ref="X138:AA138"/>
    <mergeCell ref="Q100:T100"/>
    <mergeCell ref="Q101:T101"/>
    <mergeCell ref="R103:AA103"/>
    <mergeCell ref="S105:W105"/>
    <mergeCell ref="X105:AA105"/>
    <mergeCell ref="I100:L100"/>
    <mergeCell ref="I101:L101"/>
    <mergeCell ref="J103:P103"/>
    <mergeCell ref="K105:L105"/>
    <mergeCell ref="I199:L199"/>
    <mergeCell ref="M105:P105"/>
    <mergeCell ref="I133:L133"/>
    <mergeCell ref="I134:L134"/>
    <mergeCell ref="J136:P136"/>
    <mergeCell ref="K138:L138"/>
    <mergeCell ref="M138:P138"/>
    <mergeCell ref="I200:L200"/>
    <mergeCell ref="J201:P201"/>
    <mergeCell ref="K203:L203"/>
    <mergeCell ref="M203:P203"/>
    <mergeCell ref="I166:L166"/>
    <mergeCell ref="I167:L167"/>
    <mergeCell ref="J169:P169"/>
    <mergeCell ref="K171:L171"/>
    <mergeCell ref="M171:P171"/>
    <mergeCell ref="M72:P72"/>
    <mergeCell ref="I34:L34"/>
    <mergeCell ref="I35:L35"/>
    <mergeCell ref="J37:P37"/>
    <mergeCell ref="K39:L39"/>
    <mergeCell ref="M39:P39"/>
    <mergeCell ref="I67:L67"/>
    <mergeCell ref="I68:L68"/>
    <mergeCell ref="J70:P70"/>
    <mergeCell ref="K72:L72"/>
    <mergeCell ref="Q1:T1"/>
    <mergeCell ref="Q2:T2"/>
    <mergeCell ref="R4:AA4"/>
    <mergeCell ref="S6:W6"/>
    <mergeCell ref="X6:AA6"/>
    <mergeCell ref="Q67:T67"/>
    <mergeCell ref="Q68:T68"/>
    <mergeCell ref="R70:AA70"/>
    <mergeCell ref="S72:W72"/>
    <mergeCell ref="X72:AA72"/>
    <mergeCell ref="Q34:T34"/>
    <mergeCell ref="Q35:T35"/>
    <mergeCell ref="R37:AA37"/>
    <mergeCell ref="S39:W39"/>
    <mergeCell ref="X39:AA39"/>
    <mergeCell ref="I1:L1"/>
    <mergeCell ref="I2:L2"/>
    <mergeCell ref="J4:P4"/>
    <mergeCell ref="K6:L6"/>
    <mergeCell ref="M6:P6"/>
    <mergeCell ref="A101:D101"/>
    <mergeCell ref="A133:D133"/>
    <mergeCell ref="A134:D134"/>
    <mergeCell ref="B136:H136"/>
    <mergeCell ref="A1:D1"/>
    <mergeCell ref="A2:D2"/>
    <mergeCell ref="B4:H4"/>
    <mergeCell ref="A34:D34"/>
    <mergeCell ref="B103:H103"/>
    <mergeCell ref="A35:D35"/>
    <mergeCell ref="B37:H37"/>
    <mergeCell ref="A67:D67"/>
    <mergeCell ref="A68:D68"/>
    <mergeCell ref="B70:H70"/>
    <mergeCell ref="A100:D100"/>
    <mergeCell ref="A199:D199"/>
    <mergeCell ref="A200:D200"/>
    <mergeCell ref="B201:H201"/>
    <mergeCell ref="A166:D166"/>
    <mergeCell ref="A167:D167"/>
    <mergeCell ref="B169:H16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2019-01-23T07:35:00Z</cp:lastPrinted>
  <dcterms:created xsi:type="dcterms:W3CDTF">2017-09-13T08:17:42Z</dcterms:created>
  <dcterms:modified xsi:type="dcterms:W3CDTF">2019-02-04T17:28:55Z</dcterms:modified>
</cp:coreProperties>
</file>